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b001\users\brusten\FY 21 Final Documents\"/>
    </mc:Choice>
  </mc:AlternateContent>
  <bookViews>
    <workbookView xWindow="0" yWindow="0" windowWidth="26085" windowHeight="10305"/>
  </bookViews>
  <sheets>
    <sheet name="rptBudgetByOrganization" sheetId="1" r:id="rId1"/>
  </sheets>
  <definedNames>
    <definedName name="_xlnm.Print_Area" localSheetId="0">rptBudgetByOrganization!$A$1:$K$78</definedName>
    <definedName name="_xlnm.Print_Titles" localSheetId="0">rptBudgetByOrganization!$4:$4</definedName>
  </definedNames>
  <calcPr calcId="152511"/>
</workbook>
</file>

<file path=xl/calcChain.xml><?xml version="1.0" encoding="utf-8"?>
<calcChain xmlns="http://schemas.openxmlformats.org/spreadsheetml/2006/main">
  <c r="K78" i="1" l="1"/>
  <c r="K77" i="1"/>
  <c r="K76" i="1"/>
  <c r="K73" i="1"/>
  <c r="K72" i="1"/>
  <c r="K69" i="1"/>
  <c r="K68" i="1"/>
  <c r="K65" i="1"/>
  <c r="K64" i="1"/>
  <c r="K61" i="1"/>
  <c r="K60" i="1"/>
  <c r="K57" i="1"/>
  <c r="K56" i="1"/>
  <c r="K53" i="1"/>
  <c r="K52" i="1"/>
  <c r="K49" i="1"/>
  <c r="K48" i="1"/>
  <c r="K45" i="1"/>
  <c r="K44" i="1"/>
  <c r="K41" i="1"/>
  <c r="K40" i="1"/>
  <c r="K37" i="1"/>
  <c r="K33" i="1"/>
  <c r="K32" i="1"/>
  <c r="K29" i="1"/>
  <c r="K28" i="1"/>
  <c r="K25" i="1"/>
  <c r="K24" i="1"/>
  <c r="K21" i="1"/>
  <c r="K20" i="1"/>
  <c r="K17" i="1"/>
  <c r="K13" i="1"/>
  <c r="K9" i="1"/>
  <c r="K8" i="1"/>
  <c r="J77" i="1"/>
  <c r="J76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78" i="1" l="1"/>
  <c r="D76" i="1"/>
  <c r="E76" i="1"/>
  <c r="F76" i="1"/>
  <c r="G76" i="1"/>
  <c r="H76" i="1"/>
  <c r="I76" i="1"/>
  <c r="D77" i="1"/>
  <c r="E77" i="1"/>
  <c r="F77" i="1"/>
  <c r="G77" i="1"/>
  <c r="H77" i="1"/>
  <c r="I77" i="1"/>
  <c r="C77" i="1"/>
  <c r="C76" i="1"/>
  <c r="I74" i="1"/>
  <c r="H74" i="1"/>
  <c r="G74" i="1"/>
  <c r="F74" i="1"/>
  <c r="E74" i="1"/>
  <c r="D74" i="1"/>
  <c r="C74" i="1"/>
  <c r="I70" i="1"/>
  <c r="H70" i="1"/>
  <c r="G70" i="1"/>
  <c r="F70" i="1"/>
  <c r="E70" i="1"/>
  <c r="D70" i="1"/>
  <c r="C70" i="1"/>
  <c r="I66" i="1"/>
  <c r="H66" i="1"/>
  <c r="G66" i="1"/>
  <c r="F66" i="1"/>
  <c r="E66" i="1"/>
  <c r="D66" i="1"/>
  <c r="C66" i="1"/>
  <c r="I62" i="1"/>
  <c r="H62" i="1"/>
  <c r="G62" i="1"/>
  <c r="F62" i="1"/>
  <c r="E62" i="1"/>
  <c r="D62" i="1"/>
  <c r="C62" i="1"/>
  <c r="I58" i="1"/>
  <c r="H58" i="1"/>
  <c r="G58" i="1"/>
  <c r="F58" i="1"/>
  <c r="E58" i="1"/>
  <c r="D58" i="1"/>
  <c r="C58" i="1"/>
  <c r="I54" i="1"/>
  <c r="H54" i="1"/>
  <c r="G54" i="1"/>
  <c r="F54" i="1"/>
  <c r="E54" i="1"/>
  <c r="D54" i="1"/>
  <c r="C54" i="1"/>
  <c r="I50" i="1"/>
  <c r="H50" i="1"/>
  <c r="G50" i="1"/>
  <c r="F50" i="1"/>
  <c r="E50" i="1"/>
  <c r="D50" i="1"/>
  <c r="C50" i="1"/>
  <c r="I46" i="1"/>
  <c r="H46" i="1"/>
  <c r="G46" i="1"/>
  <c r="F46" i="1"/>
  <c r="E46" i="1"/>
  <c r="D46" i="1"/>
  <c r="C46" i="1"/>
  <c r="I42" i="1"/>
  <c r="H42" i="1"/>
  <c r="G42" i="1"/>
  <c r="F42" i="1"/>
  <c r="E42" i="1"/>
  <c r="D42" i="1"/>
  <c r="C42" i="1"/>
  <c r="I38" i="1"/>
  <c r="H38" i="1"/>
  <c r="G38" i="1"/>
  <c r="F38" i="1"/>
  <c r="E38" i="1"/>
  <c r="D38" i="1"/>
  <c r="C38" i="1"/>
  <c r="I34" i="1"/>
  <c r="H34" i="1"/>
  <c r="G34" i="1"/>
  <c r="F34" i="1"/>
  <c r="E34" i="1"/>
  <c r="D34" i="1"/>
  <c r="C34" i="1"/>
  <c r="I30" i="1"/>
  <c r="H30" i="1"/>
  <c r="G30" i="1"/>
  <c r="F30" i="1"/>
  <c r="E30" i="1"/>
  <c r="D30" i="1"/>
  <c r="C30" i="1"/>
  <c r="I26" i="1"/>
  <c r="H26" i="1"/>
  <c r="G26" i="1"/>
  <c r="F26" i="1"/>
  <c r="E26" i="1"/>
  <c r="D26" i="1"/>
  <c r="C26" i="1"/>
  <c r="I22" i="1"/>
  <c r="H22" i="1"/>
  <c r="G22" i="1"/>
  <c r="F22" i="1"/>
  <c r="E22" i="1"/>
  <c r="D22" i="1"/>
  <c r="C22" i="1"/>
  <c r="I18" i="1"/>
  <c r="H18" i="1"/>
  <c r="G18" i="1"/>
  <c r="F18" i="1"/>
  <c r="E18" i="1"/>
  <c r="D18" i="1"/>
  <c r="C18" i="1"/>
  <c r="I14" i="1"/>
  <c r="H14" i="1"/>
  <c r="G14" i="1"/>
  <c r="F14" i="1"/>
  <c r="E14" i="1"/>
  <c r="D14" i="1"/>
  <c r="C14" i="1"/>
  <c r="D10" i="1"/>
  <c r="E10" i="1"/>
  <c r="E78" i="1" s="1"/>
  <c r="F10" i="1"/>
  <c r="G10" i="1"/>
  <c r="H10" i="1"/>
  <c r="I10" i="1"/>
  <c r="C10" i="1"/>
  <c r="I78" i="1" l="1"/>
  <c r="H78" i="1"/>
  <c r="D78" i="1"/>
  <c r="C78" i="1"/>
  <c r="F78" i="1"/>
  <c r="G78" i="1"/>
</calcChain>
</file>

<file path=xl/sharedStrings.xml><?xml version="1.0" encoding="utf-8"?>
<sst xmlns="http://schemas.openxmlformats.org/spreadsheetml/2006/main" count="103" uniqueCount="36">
  <si>
    <t/>
  </si>
  <si>
    <t>2017 Amended Budget</t>
  </si>
  <si>
    <t>2017 Actual Amount</t>
  </si>
  <si>
    <t>2018 Amended Budget</t>
  </si>
  <si>
    <t>2018 Actual Amount</t>
  </si>
  <si>
    <t>2019 Amended Budget</t>
  </si>
  <si>
    <t>2019 Actual Amount</t>
  </si>
  <si>
    <t>Fund: 101 General Fund</t>
  </si>
  <si>
    <t>2020 Mayor's Recommended</t>
  </si>
  <si>
    <t>General Fund Total Revenues</t>
  </si>
  <si>
    <t>General Fund Total Expenses</t>
  </si>
  <si>
    <t>General Fund Total Surplus (Deficit)</t>
  </si>
  <si>
    <t>R</t>
  </si>
  <si>
    <t>E</t>
  </si>
  <si>
    <t>101-00 - Non-Departmental</t>
  </si>
  <si>
    <t>101-02 - Mayor's Office</t>
  </si>
  <si>
    <t>101-04 - Clerk/Treasurer</t>
  </si>
  <si>
    <t>101-05 - City Attorney</t>
  </si>
  <si>
    <t>101-06 - Planning</t>
  </si>
  <si>
    <t>101-07 - City Assessor</t>
  </si>
  <si>
    <t>101-08 - Human Resources</t>
  </si>
  <si>
    <t>101-10 - Information Technology</t>
  </si>
  <si>
    <t>101-15 - Fire</t>
  </si>
  <si>
    <t>101-17 - Police</t>
  </si>
  <si>
    <t>101-19 - Public Works</t>
  </si>
  <si>
    <t>101-20 - Permitting and Inspections</t>
  </si>
  <si>
    <t>101-21 - Fletcher Free Library</t>
  </si>
  <si>
    <t>101-23 - Parks and Recreation</t>
  </si>
  <si>
    <t>101-27 - Burlington City Arts</t>
  </si>
  <si>
    <t>101-38 - CEDO General Fund</t>
  </si>
  <si>
    <t>Net</t>
  </si>
  <si>
    <t>General Fund Annual Budget by Organization Report</t>
  </si>
  <si>
    <t>2021 Mayor's Recommended</t>
  </si>
  <si>
    <t>FY21 change from FY20</t>
  </si>
  <si>
    <t>101-01 - City Council/Reg Programs</t>
  </si>
  <si>
    <t>FY21 Mayor's Recommended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</si>
</sst>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8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80"/>
      <name val="Calibri"/>
      <family val="2"/>
      <scheme val="minor"/>
    </font>
    <font>
      <b/>
      <sz val="12"/>
      <color rgb="FF800000"/>
      <name val="Calibri"/>
      <family val="2"/>
      <scheme val="minor"/>
    </font>
    <font>
      <b/>
      <sz val="12"/>
      <color rgb="FF00008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191970"/>
      <name val="Calibri"/>
      <family val="2"/>
      <scheme val="minor"/>
    </font>
    <font>
      <b/>
      <sz val="11"/>
      <color rgb="FF483D8B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 readingOrder="1"/>
    </xf>
    <xf numFmtId="0" fontId="3" fillId="0" borderId="0" xfId="0" applyFont="1" applyFill="1" applyBorder="1"/>
    <xf numFmtId="0" fontId="4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wrapText="1" readingOrder="1"/>
    </xf>
    <xf numFmtId="0" fontId="7" fillId="0" borderId="0" xfId="0" applyNumberFormat="1" applyFont="1" applyFill="1" applyBorder="1" applyAlignment="1">
      <alignment horizontal="right" wrapText="1" readingOrder="1"/>
    </xf>
    <xf numFmtId="0" fontId="10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wrapText="1" readingOrder="1"/>
    </xf>
    <xf numFmtId="39" fontId="7" fillId="0" borderId="0" xfId="1" applyNumberFormat="1" applyFont="1" applyFill="1" applyBorder="1" applyAlignment="1">
      <alignment horizontal="right" vertical="top" wrapText="1" readingOrder="1"/>
    </xf>
    <xf numFmtId="39" fontId="7" fillId="0" borderId="0" xfId="0" applyNumberFormat="1" applyFont="1" applyFill="1" applyBorder="1" applyAlignment="1">
      <alignment horizontal="right" vertical="top" wrapText="1" readingOrder="1"/>
    </xf>
    <xf numFmtId="39" fontId="3" fillId="0" borderId="0" xfId="0" applyNumberFormat="1" applyFont="1" applyFill="1" applyBorder="1"/>
    <xf numFmtId="9" fontId="7" fillId="0" borderId="0" xfId="2" applyFont="1" applyFill="1" applyBorder="1" applyAlignment="1">
      <alignment horizontal="right" vertical="top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 readingOrder="1"/>
    </xf>
    <xf numFmtId="4" fontId="7" fillId="0" borderId="0" xfId="1" applyNumberFormat="1" applyFont="1" applyFill="1" applyBorder="1"/>
    <xf numFmtId="4" fontId="3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 vertical="top" wrapText="1" readingOrder="1"/>
    </xf>
    <xf numFmtId="4" fontId="7" fillId="0" borderId="0" xfId="1" applyNumberFormat="1" applyFont="1" applyFill="1" applyBorder="1" applyAlignment="1">
      <alignment horizontal="right" vertical="top" wrapText="1" readingOrder="1"/>
    </xf>
    <xf numFmtId="4" fontId="7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 wrapText="1" readingOrder="1"/>
    </xf>
    <xf numFmtId="4" fontId="13" fillId="0" borderId="1" xfId="0" applyNumberFormat="1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91970"/>
      <rgbColor rgb="00483D8B"/>
      <rgbColor rgb="00800000"/>
      <rgbColor rgb="00000080"/>
      <rgbColor rgb="00FFFF00"/>
      <rgbColor rgb="00FF00FF"/>
      <rgbColor rgb="0000FFFF"/>
      <rgbColor rgb="0000FF00"/>
      <rgbColor rgb="00008000"/>
      <rgbColor rgb="00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tabSelected="1" zoomScaleNormal="100" workbookViewId="0">
      <pane ySplit="3" topLeftCell="A22" activePane="bottomLeft" state="frozen"/>
      <selection pane="bottomLeft" activeCell="N15" sqref="N15"/>
    </sheetView>
  </sheetViews>
  <sheetFormatPr defaultColWidth="9" defaultRowHeight="15.75" x14ac:dyDescent="0.25"/>
  <cols>
    <col min="1" max="1" width="35.140625" style="2" bestFit="1" customWidth="1"/>
    <col min="2" max="2" width="2.5703125" style="2" customWidth="1"/>
    <col min="3" max="4" width="16.42578125" style="2" hidden="1" customWidth="1"/>
    <col min="5" max="9" width="16.42578125" style="2" customWidth="1"/>
    <col min="10" max="10" width="16.42578125" style="26" customWidth="1"/>
    <col min="11" max="11" width="11.5703125" style="2" customWidth="1"/>
    <col min="12" max="12" width="9" style="2"/>
    <col min="13" max="13" width="13.28515625" style="23" customWidth="1"/>
    <col min="14" max="16384" width="9" style="2"/>
  </cols>
  <sheetData>
    <row r="1" spans="1:13" ht="18.75" x14ac:dyDescent="0.3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6.350000000000001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x14ac:dyDescent="0.25">
      <c r="D3" s="22"/>
      <c r="E3" s="22"/>
      <c r="F3" s="22"/>
      <c r="G3" s="22"/>
    </row>
    <row r="4" spans="1:13" s="1" customFormat="1" ht="45" x14ac:dyDescent="0.25">
      <c r="A4" s="17" t="s">
        <v>0</v>
      </c>
      <c r="B4" s="17"/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8</v>
      </c>
      <c r="J4" s="31" t="s">
        <v>32</v>
      </c>
      <c r="K4" s="17" t="s">
        <v>33</v>
      </c>
      <c r="M4" s="24"/>
    </row>
    <row r="5" spans="1:13" x14ac:dyDescent="0.25">
      <c r="A5" s="19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3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" x14ac:dyDescent="0.25">
      <c r="A7" s="4"/>
      <c r="B7" s="4"/>
      <c r="C7" s="5"/>
      <c r="D7" s="5"/>
      <c r="E7" s="5"/>
      <c r="F7" s="5"/>
      <c r="G7" s="5"/>
      <c r="H7" s="5"/>
      <c r="I7" s="5"/>
      <c r="J7" s="27"/>
      <c r="K7" s="5"/>
    </row>
    <row r="8" spans="1:13" x14ac:dyDescent="0.25">
      <c r="A8" s="4" t="s">
        <v>14</v>
      </c>
      <c r="B8" s="4" t="s">
        <v>12</v>
      </c>
      <c r="C8" s="13">
        <v>49905001</v>
      </c>
      <c r="D8" s="13">
        <v>50884101.829999998</v>
      </c>
      <c r="E8" s="13">
        <v>51192281</v>
      </c>
      <c r="F8" s="13">
        <v>52456105.75</v>
      </c>
      <c r="G8" s="13">
        <v>53624749</v>
      </c>
      <c r="H8" s="13">
        <v>48279624.030000001</v>
      </c>
      <c r="I8" s="13">
        <v>56761912</v>
      </c>
      <c r="J8" s="25">
        <v>59723992</v>
      </c>
      <c r="K8" s="16">
        <f>SUM(J8-I8)/I8</f>
        <v>5.2184288647641047E-2</v>
      </c>
      <c r="M8"/>
    </row>
    <row r="9" spans="1:13" x14ac:dyDescent="0.25">
      <c r="A9" s="4" t="s">
        <v>14</v>
      </c>
      <c r="B9" s="4" t="s">
        <v>13</v>
      </c>
      <c r="C9" s="13">
        <v>12449850</v>
      </c>
      <c r="D9" s="13">
        <v>12983720.24</v>
      </c>
      <c r="E9" s="13">
        <v>13818086</v>
      </c>
      <c r="F9" s="13">
        <v>13315310.119999999</v>
      </c>
      <c r="G9" s="13">
        <v>15087651</v>
      </c>
      <c r="H9" s="13">
        <v>14109602.300000001</v>
      </c>
      <c r="I9" s="13">
        <v>15202430</v>
      </c>
      <c r="J9" s="25">
        <v>15438830</v>
      </c>
      <c r="K9" s="16">
        <f>SUM(J9-I9)/I9</f>
        <v>1.5550145601722883E-2</v>
      </c>
      <c r="M9"/>
    </row>
    <row r="10" spans="1:13" x14ac:dyDescent="0.25">
      <c r="A10" s="4" t="s">
        <v>30</v>
      </c>
      <c r="B10" s="4"/>
      <c r="C10" s="14">
        <f>C8-C9</f>
        <v>37455151</v>
      </c>
      <c r="D10" s="14">
        <f t="shared" ref="D10:I10" si="0">D8-D9</f>
        <v>37900381.589999996</v>
      </c>
      <c r="E10" s="14">
        <f t="shared" si="0"/>
        <v>37374195</v>
      </c>
      <c r="F10" s="14">
        <f t="shared" si="0"/>
        <v>39140795.630000003</v>
      </c>
      <c r="G10" s="14">
        <f t="shared" si="0"/>
        <v>38537098</v>
      </c>
      <c r="H10" s="14">
        <f t="shared" si="0"/>
        <v>34170021.730000004</v>
      </c>
      <c r="I10" s="14">
        <f t="shared" si="0"/>
        <v>41559482</v>
      </c>
      <c r="J10" s="27">
        <f t="shared" ref="J10" si="1">J8-J9</f>
        <v>44285162</v>
      </c>
      <c r="K10" s="5"/>
      <c r="M10"/>
    </row>
    <row r="11" spans="1:13" x14ac:dyDescent="0.25">
      <c r="A11" s="4"/>
      <c r="B11" s="4"/>
      <c r="C11" s="14"/>
      <c r="D11" s="14"/>
      <c r="E11" s="14"/>
      <c r="F11" s="14"/>
      <c r="G11" s="14"/>
      <c r="H11" s="14"/>
      <c r="I11" s="14"/>
      <c r="J11" s="27"/>
      <c r="K11" s="5"/>
    </row>
    <row r="12" spans="1:13" x14ac:dyDescent="0.25">
      <c r="A12" s="4" t="s">
        <v>34</v>
      </c>
      <c r="B12" s="4" t="s">
        <v>12</v>
      </c>
      <c r="C12" s="13">
        <v>0</v>
      </c>
      <c r="D12" s="13">
        <v>0</v>
      </c>
      <c r="E12" s="13">
        <v>0</v>
      </c>
      <c r="F12" s="13">
        <v>13457.52</v>
      </c>
      <c r="G12" s="13">
        <v>0</v>
      </c>
      <c r="H12" s="13">
        <v>0</v>
      </c>
      <c r="I12" s="13">
        <v>0</v>
      </c>
      <c r="J12" s="28">
        <v>0</v>
      </c>
      <c r="K12" s="5" t="s">
        <v>0</v>
      </c>
    </row>
    <row r="13" spans="1:13" x14ac:dyDescent="0.25">
      <c r="A13" s="4" t="s">
        <v>34</v>
      </c>
      <c r="B13" s="4" t="s">
        <v>13</v>
      </c>
      <c r="C13" s="13">
        <v>2479217</v>
      </c>
      <c r="D13" s="13">
        <v>2388082.8199999998</v>
      </c>
      <c r="E13" s="13">
        <v>2650173</v>
      </c>
      <c r="F13" s="13">
        <v>2602967.06</v>
      </c>
      <c r="G13" s="13">
        <v>2674852</v>
      </c>
      <c r="H13" s="13">
        <v>2605594.2000000002</v>
      </c>
      <c r="I13" s="13">
        <v>2790470</v>
      </c>
      <c r="J13" s="29">
        <v>3953547</v>
      </c>
      <c r="K13" s="16">
        <f>SUM(J13-I13)/I13</f>
        <v>0.41680326253283495</v>
      </c>
    </row>
    <row r="14" spans="1:13" x14ac:dyDescent="0.25">
      <c r="A14" s="4" t="s">
        <v>30</v>
      </c>
      <c r="B14" s="4"/>
      <c r="C14" s="14">
        <f>C12-C13</f>
        <v>-2479217</v>
      </c>
      <c r="D14" s="14">
        <f t="shared" ref="D14" si="2">D12-D13</f>
        <v>-2388082.8199999998</v>
      </c>
      <c r="E14" s="14">
        <f t="shared" ref="E14" si="3">E12-E13</f>
        <v>-2650173</v>
      </c>
      <c r="F14" s="14">
        <f t="shared" ref="F14" si="4">F12-F13</f>
        <v>-2589509.54</v>
      </c>
      <c r="G14" s="14">
        <f t="shared" ref="G14" si="5">G12-G13</f>
        <v>-2674852</v>
      </c>
      <c r="H14" s="14">
        <f t="shared" ref="H14" si="6">H12-H13</f>
        <v>-2605594.2000000002</v>
      </c>
      <c r="I14" s="14">
        <f t="shared" ref="I14:J14" si="7">I12-I13</f>
        <v>-2790470</v>
      </c>
      <c r="J14" s="14">
        <f t="shared" si="7"/>
        <v>-3953547</v>
      </c>
      <c r="K14" s="5"/>
    </row>
    <row r="15" spans="1:13" x14ac:dyDescent="0.25">
      <c r="A15" s="4"/>
      <c r="B15" s="4"/>
      <c r="C15" s="14"/>
      <c r="D15" s="14"/>
      <c r="E15" s="14"/>
      <c r="F15" s="14"/>
      <c r="G15" s="14"/>
      <c r="H15" s="14"/>
      <c r="I15" s="14"/>
      <c r="J15" s="27"/>
      <c r="K15" s="5"/>
    </row>
    <row r="16" spans="1:13" x14ac:dyDescent="0.25">
      <c r="A16" s="4" t="s">
        <v>15</v>
      </c>
      <c r="B16" s="4" t="s">
        <v>12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28">
        <v>0</v>
      </c>
      <c r="K16" s="5" t="s">
        <v>0</v>
      </c>
    </row>
    <row r="17" spans="1:11" x14ac:dyDescent="0.25">
      <c r="A17" s="4" t="s">
        <v>15</v>
      </c>
      <c r="B17" s="4" t="s">
        <v>13</v>
      </c>
      <c r="C17" s="13">
        <v>398326</v>
      </c>
      <c r="D17" s="13">
        <v>386287.27</v>
      </c>
      <c r="E17" s="13">
        <v>425669</v>
      </c>
      <c r="F17" s="13">
        <v>410187.02</v>
      </c>
      <c r="G17" s="13">
        <v>440940</v>
      </c>
      <c r="H17" s="13">
        <v>380966.5</v>
      </c>
      <c r="I17" s="13">
        <v>433535</v>
      </c>
      <c r="J17" s="29">
        <v>415809</v>
      </c>
      <c r="K17" s="16">
        <f>SUM(J17-I17)/I17</f>
        <v>-4.088712560692908E-2</v>
      </c>
    </row>
    <row r="18" spans="1:11" x14ac:dyDescent="0.25">
      <c r="A18" s="4" t="s">
        <v>30</v>
      </c>
      <c r="B18" s="4"/>
      <c r="C18" s="14">
        <f>C16-C17</f>
        <v>-398326</v>
      </c>
      <c r="D18" s="14">
        <f t="shared" ref="D18" si="8">D16-D17</f>
        <v>-386287.27</v>
      </c>
      <c r="E18" s="14">
        <f t="shared" ref="E18" si="9">E16-E17</f>
        <v>-425669</v>
      </c>
      <c r="F18" s="14">
        <f t="shared" ref="F18" si="10">F16-F17</f>
        <v>-410187.02</v>
      </c>
      <c r="G18" s="14">
        <f t="shared" ref="G18" si="11">G16-G17</f>
        <v>-440940</v>
      </c>
      <c r="H18" s="14">
        <f t="shared" ref="H18" si="12">H16-H17</f>
        <v>-380966.5</v>
      </c>
      <c r="I18" s="14">
        <f t="shared" ref="I18:J18" si="13">I16-I17</f>
        <v>-433535</v>
      </c>
      <c r="J18" s="14">
        <f t="shared" si="13"/>
        <v>-415809</v>
      </c>
      <c r="K18" s="5"/>
    </row>
    <row r="19" spans="1:11" x14ac:dyDescent="0.25">
      <c r="A19" s="4"/>
      <c r="B19" s="4"/>
      <c r="C19" s="14"/>
      <c r="D19" s="14"/>
      <c r="E19" s="14"/>
      <c r="F19" s="14"/>
      <c r="G19" s="14"/>
      <c r="H19" s="14"/>
      <c r="I19" s="14"/>
      <c r="J19" s="27"/>
      <c r="K19" s="5"/>
    </row>
    <row r="20" spans="1:11" x14ac:dyDescent="0.25">
      <c r="A20" s="4" t="s">
        <v>16</v>
      </c>
      <c r="B20" s="4" t="s">
        <v>12</v>
      </c>
      <c r="C20" s="13">
        <v>2743477</v>
      </c>
      <c r="D20" s="13">
        <v>2494074.79</v>
      </c>
      <c r="E20" s="13">
        <v>2767662</v>
      </c>
      <c r="F20" s="13">
        <v>2937925.99</v>
      </c>
      <c r="G20" s="13">
        <v>2842834</v>
      </c>
      <c r="H20" s="13">
        <v>2498525.7200000002</v>
      </c>
      <c r="I20" s="13">
        <v>2806063</v>
      </c>
      <c r="J20" s="29">
        <v>2395376</v>
      </c>
      <c r="K20" s="16">
        <f>SUM(J20-I20)/I20</f>
        <v>-0.14635701336712684</v>
      </c>
    </row>
    <row r="21" spans="1:11" x14ac:dyDescent="0.25">
      <c r="A21" s="4" t="s">
        <v>16</v>
      </c>
      <c r="B21" s="4" t="s">
        <v>13</v>
      </c>
      <c r="C21" s="13">
        <v>2719062</v>
      </c>
      <c r="D21" s="13">
        <v>2560290.13</v>
      </c>
      <c r="E21" s="13">
        <v>2655463</v>
      </c>
      <c r="F21" s="13">
        <v>2421923.7400000002</v>
      </c>
      <c r="G21" s="13">
        <v>2627948</v>
      </c>
      <c r="H21" s="13">
        <v>2323724.54</v>
      </c>
      <c r="I21" s="13">
        <v>2616445</v>
      </c>
      <c r="J21" s="27">
        <v>2638634</v>
      </c>
      <c r="K21" s="16">
        <f>SUM(J21-I21)/I21</f>
        <v>8.4805910309599473E-3</v>
      </c>
    </row>
    <row r="22" spans="1:11" x14ac:dyDescent="0.25">
      <c r="A22" s="4" t="s">
        <v>30</v>
      </c>
      <c r="B22" s="4"/>
      <c r="C22" s="14">
        <f>C20-C21</f>
        <v>24415</v>
      </c>
      <c r="D22" s="14">
        <f t="shared" ref="D22" si="14">D20-D21</f>
        <v>-66215.339999999851</v>
      </c>
      <c r="E22" s="14">
        <f t="shared" ref="E22" si="15">E20-E21</f>
        <v>112199</v>
      </c>
      <c r="F22" s="14">
        <f t="shared" ref="F22" si="16">F20-F21</f>
        <v>516002.25</v>
      </c>
      <c r="G22" s="14">
        <f t="shared" ref="G22" si="17">G20-G21</f>
        <v>214886</v>
      </c>
      <c r="H22" s="14">
        <f t="shared" ref="H22" si="18">H20-H21</f>
        <v>174801.18000000017</v>
      </c>
      <c r="I22" s="14">
        <f t="shared" ref="I22:J22" si="19">I20-I21</f>
        <v>189618</v>
      </c>
      <c r="J22" s="14">
        <f t="shared" si="19"/>
        <v>-243258</v>
      </c>
      <c r="K22" s="5"/>
    </row>
    <row r="23" spans="1:11" x14ac:dyDescent="0.25">
      <c r="A23" s="4"/>
      <c r="B23" s="4"/>
      <c r="C23" s="14"/>
      <c r="D23" s="14"/>
      <c r="E23" s="14"/>
      <c r="F23" s="14"/>
      <c r="G23" s="14"/>
      <c r="H23" s="14"/>
      <c r="I23" s="14"/>
      <c r="J23" s="27"/>
      <c r="K23" s="5"/>
    </row>
    <row r="24" spans="1:11" x14ac:dyDescent="0.25">
      <c r="A24" s="4" t="s">
        <v>17</v>
      </c>
      <c r="B24" s="4" t="s">
        <v>12</v>
      </c>
      <c r="C24" s="13">
        <v>214571</v>
      </c>
      <c r="D24" s="13">
        <v>157199.75</v>
      </c>
      <c r="E24" s="13">
        <v>273084</v>
      </c>
      <c r="F24" s="13">
        <v>194752.72</v>
      </c>
      <c r="G24" s="13">
        <v>292083</v>
      </c>
      <c r="H24" s="13">
        <v>216880.99</v>
      </c>
      <c r="I24" s="13">
        <v>351764</v>
      </c>
      <c r="J24" s="27">
        <v>260642</v>
      </c>
      <c r="K24" s="16">
        <f>SUM(J24-I24)/I24</f>
        <v>-0.2590429947351065</v>
      </c>
    </row>
    <row r="25" spans="1:11" x14ac:dyDescent="0.25">
      <c r="A25" s="4" t="s">
        <v>17</v>
      </c>
      <c r="B25" s="4" t="s">
        <v>13</v>
      </c>
      <c r="C25" s="13">
        <v>1144318</v>
      </c>
      <c r="D25" s="13">
        <v>1056330.52</v>
      </c>
      <c r="E25" s="13">
        <v>1245826</v>
      </c>
      <c r="F25" s="13">
        <v>1141969.95</v>
      </c>
      <c r="G25" s="13">
        <v>1219678</v>
      </c>
      <c r="H25" s="13">
        <v>1028978.54</v>
      </c>
      <c r="I25" s="13">
        <v>1254512</v>
      </c>
      <c r="J25" s="27">
        <v>1159579</v>
      </c>
      <c r="K25" s="16">
        <f>SUM(J25-I25)/I25</f>
        <v>-7.5673249837386963E-2</v>
      </c>
    </row>
    <row r="26" spans="1:11" x14ac:dyDescent="0.25">
      <c r="A26" s="4" t="s">
        <v>30</v>
      </c>
      <c r="B26" s="4"/>
      <c r="C26" s="14">
        <f>C24-C25</f>
        <v>-929747</v>
      </c>
      <c r="D26" s="14">
        <f t="shared" ref="D26" si="20">D24-D25</f>
        <v>-899130.77</v>
      </c>
      <c r="E26" s="14">
        <f t="shared" ref="E26" si="21">E24-E25</f>
        <v>-972742</v>
      </c>
      <c r="F26" s="14">
        <f t="shared" ref="F26" si="22">F24-F25</f>
        <v>-947217.23</v>
      </c>
      <c r="G26" s="14">
        <f t="shared" ref="G26" si="23">G24-G25</f>
        <v>-927595</v>
      </c>
      <c r="H26" s="14">
        <f t="shared" ref="H26" si="24">H24-H25</f>
        <v>-812097.55</v>
      </c>
      <c r="I26" s="14">
        <f t="shared" ref="I26:J26" si="25">I24-I25</f>
        <v>-902748</v>
      </c>
      <c r="J26" s="14">
        <f t="shared" si="25"/>
        <v>-898937</v>
      </c>
      <c r="K26" s="5"/>
    </row>
    <row r="27" spans="1:11" x14ac:dyDescent="0.25">
      <c r="A27" s="4"/>
      <c r="B27" s="4"/>
      <c r="C27" s="14"/>
      <c r="D27" s="14"/>
      <c r="E27" s="14"/>
      <c r="F27" s="14"/>
      <c r="G27" s="14"/>
      <c r="H27" s="14"/>
      <c r="I27" s="14"/>
      <c r="J27" s="27"/>
      <c r="K27" s="5"/>
    </row>
    <row r="28" spans="1:11" x14ac:dyDescent="0.25">
      <c r="A28" s="4" t="s">
        <v>18</v>
      </c>
      <c r="B28" s="4" t="s">
        <v>12</v>
      </c>
      <c r="C28" s="13">
        <v>709617</v>
      </c>
      <c r="D28" s="13">
        <v>1094132.26</v>
      </c>
      <c r="E28" s="13">
        <v>950500</v>
      </c>
      <c r="F28" s="13">
        <v>516456.24</v>
      </c>
      <c r="G28" s="13">
        <v>763462</v>
      </c>
      <c r="H28" s="13">
        <v>706570.87</v>
      </c>
      <c r="I28" s="13">
        <v>100</v>
      </c>
      <c r="J28" s="28">
        <v>100</v>
      </c>
      <c r="K28" s="16">
        <f>SUM(J28-I28)/I28</f>
        <v>0</v>
      </c>
    </row>
    <row r="29" spans="1:11" x14ac:dyDescent="0.25">
      <c r="A29" s="4" t="s">
        <v>18</v>
      </c>
      <c r="B29" s="4" t="s">
        <v>13</v>
      </c>
      <c r="C29" s="13">
        <v>850463</v>
      </c>
      <c r="D29" s="13">
        <v>798294.54</v>
      </c>
      <c r="E29" s="13">
        <v>933684</v>
      </c>
      <c r="F29" s="13">
        <v>846481.54</v>
      </c>
      <c r="G29" s="13">
        <v>902758</v>
      </c>
      <c r="H29" s="13">
        <v>797586.8</v>
      </c>
      <c r="I29" s="13">
        <v>394814</v>
      </c>
      <c r="J29" s="27">
        <v>276908</v>
      </c>
      <c r="K29" s="16">
        <f>SUM(J29-I29)/I29</f>
        <v>-0.29863682645498896</v>
      </c>
    </row>
    <row r="30" spans="1:11" x14ac:dyDescent="0.25">
      <c r="A30" s="4" t="s">
        <v>30</v>
      </c>
      <c r="B30" s="4"/>
      <c r="C30" s="14">
        <f>C28-C29</f>
        <v>-140846</v>
      </c>
      <c r="D30" s="14">
        <f t="shared" ref="D30" si="26">D28-D29</f>
        <v>295837.71999999997</v>
      </c>
      <c r="E30" s="14">
        <f t="shared" ref="E30" si="27">E28-E29</f>
        <v>16816</v>
      </c>
      <c r="F30" s="14">
        <f t="shared" ref="F30" si="28">F28-F29</f>
        <v>-330025.30000000005</v>
      </c>
      <c r="G30" s="14">
        <f t="shared" ref="G30" si="29">G28-G29</f>
        <v>-139296</v>
      </c>
      <c r="H30" s="14">
        <f t="shared" ref="H30" si="30">H28-H29</f>
        <v>-91015.930000000051</v>
      </c>
      <c r="I30" s="14">
        <f t="shared" ref="I30:J30" si="31">I28-I29</f>
        <v>-394714</v>
      </c>
      <c r="J30" s="14">
        <f t="shared" si="31"/>
        <v>-276808</v>
      </c>
      <c r="K30" s="5"/>
    </row>
    <row r="31" spans="1:11" x14ac:dyDescent="0.25">
      <c r="A31" s="4"/>
      <c r="B31" s="4"/>
      <c r="C31" s="14"/>
      <c r="D31" s="14"/>
      <c r="E31" s="14"/>
      <c r="F31" s="14"/>
      <c r="G31" s="14"/>
      <c r="H31" s="14"/>
      <c r="I31" s="14"/>
      <c r="J31" s="27"/>
      <c r="K31" s="5"/>
    </row>
    <row r="32" spans="1:11" x14ac:dyDescent="0.25">
      <c r="A32" s="4" t="s">
        <v>19</v>
      </c>
      <c r="B32" s="4" t="s">
        <v>12</v>
      </c>
      <c r="C32" s="13">
        <v>103100</v>
      </c>
      <c r="D32" s="13">
        <v>102809</v>
      </c>
      <c r="E32" s="13">
        <v>105000</v>
      </c>
      <c r="F32" s="13">
        <v>103095.5</v>
      </c>
      <c r="G32" s="13">
        <v>220100</v>
      </c>
      <c r="H32" s="13">
        <v>12900</v>
      </c>
      <c r="I32" s="13">
        <v>103166</v>
      </c>
      <c r="J32" s="29">
        <v>203387</v>
      </c>
      <c r="K32" s="16">
        <f t="shared" ref="K32:K33" si="32">SUM(J32-I32)/I32</f>
        <v>0.97145377353003892</v>
      </c>
    </row>
    <row r="33" spans="1:11" x14ac:dyDescent="0.25">
      <c r="A33" s="4" t="s">
        <v>19</v>
      </c>
      <c r="B33" s="4" t="s">
        <v>13</v>
      </c>
      <c r="C33" s="13">
        <v>398289</v>
      </c>
      <c r="D33" s="13">
        <v>367495</v>
      </c>
      <c r="E33" s="13">
        <v>422884</v>
      </c>
      <c r="F33" s="13">
        <v>379251.82</v>
      </c>
      <c r="G33" s="13">
        <v>421914</v>
      </c>
      <c r="H33" s="13">
        <v>325189</v>
      </c>
      <c r="I33" s="13">
        <v>320185</v>
      </c>
      <c r="J33" s="29">
        <v>392730</v>
      </c>
      <c r="K33" s="16">
        <f t="shared" si="32"/>
        <v>0.22657213798272874</v>
      </c>
    </row>
    <row r="34" spans="1:11" x14ac:dyDescent="0.25">
      <c r="A34" s="4" t="s">
        <v>30</v>
      </c>
      <c r="B34" s="4"/>
      <c r="C34" s="14">
        <f>C32-C33</f>
        <v>-295189</v>
      </c>
      <c r="D34" s="14">
        <f t="shared" ref="D34" si="33">D32-D33</f>
        <v>-264686</v>
      </c>
      <c r="E34" s="14">
        <f t="shared" ref="E34" si="34">E32-E33</f>
        <v>-317884</v>
      </c>
      <c r="F34" s="14">
        <f t="shared" ref="F34" si="35">F32-F33</f>
        <v>-276156.32</v>
      </c>
      <c r="G34" s="14">
        <f t="shared" ref="G34" si="36">G32-G33</f>
        <v>-201814</v>
      </c>
      <c r="H34" s="14">
        <f t="shared" ref="H34" si="37">H32-H33</f>
        <v>-312289</v>
      </c>
      <c r="I34" s="14">
        <f t="shared" ref="I34:J34" si="38">I32-I33</f>
        <v>-217019</v>
      </c>
      <c r="J34" s="14">
        <f t="shared" si="38"/>
        <v>-189343</v>
      </c>
      <c r="K34" s="5"/>
    </row>
    <row r="35" spans="1:11" x14ac:dyDescent="0.25">
      <c r="A35" s="4"/>
      <c r="B35" s="4"/>
      <c r="C35" s="14"/>
      <c r="D35" s="14"/>
      <c r="E35" s="14"/>
      <c r="F35" s="14"/>
      <c r="G35" s="14"/>
      <c r="H35" s="14"/>
      <c r="I35" s="14"/>
      <c r="J35" s="27"/>
      <c r="K35" s="5"/>
    </row>
    <row r="36" spans="1:11" x14ac:dyDescent="0.25">
      <c r="A36" s="4" t="s">
        <v>20</v>
      </c>
      <c r="B36" s="4" t="s">
        <v>12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29">
        <v>139000</v>
      </c>
      <c r="K36" s="16"/>
    </row>
    <row r="37" spans="1:11" x14ac:dyDescent="0.25">
      <c r="A37" s="4" t="s">
        <v>20</v>
      </c>
      <c r="B37" s="4" t="s">
        <v>13</v>
      </c>
      <c r="C37" s="13">
        <v>703390</v>
      </c>
      <c r="D37" s="13">
        <v>666693.06000000006</v>
      </c>
      <c r="E37" s="13">
        <v>781617</v>
      </c>
      <c r="F37" s="13">
        <v>714179.56</v>
      </c>
      <c r="G37" s="13">
        <v>765530</v>
      </c>
      <c r="H37" s="13">
        <v>645717.68000000005</v>
      </c>
      <c r="I37" s="13">
        <v>743367</v>
      </c>
      <c r="J37" s="27">
        <v>904894</v>
      </c>
      <c r="K37" s="16">
        <f t="shared" ref="K36:K37" si="39">SUM(J37-I37)/I37</f>
        <v>0.21729105542753444</v>
      </c>
    </row>
    <row r="38" spans="1:11" x14ac:dyDescent="0.25">
      <c r="A38" s="4" t="s">
        <v>30</v>
      </c>
      <c r="B38" s="4"/>
      <c r="C38" s="14">
        <f>C36-C37</f>
        <v>-703390</v>
      </c>
      <c r="D38" s="14">
        <f t="shared" ref="D38" si="40">D36-D37</f>
        <v>-666693.06000000006</v>
      </c>
      <c r="E38" s="14">
        <f t="shared" ref="E38" si="41">E36-E37</f>
        <v>-781617</v>
      </c>
      <c r="F38" s="14">
        <f t="shared" ref="F38" si="42">F36-F37</f>
        <v>-714179.56</v>
      </c>
      <c r="G38" s="14">
        <f t="shared" ref="G38" si="43">G36-G37</f>
        <v>-765530</v>
      </c>
      <c r="H38" s="14">
        <f t="shared" ref="H38" si="44">H36-H37</f>
        <v>-645717.68000000005</v>
      </c>
      <c r="I38" s="14">
        <f t="shared" ref="I38:J38" si="45">I36-I37</f>
        <v>-743367</v>
      </c>
      <c r="J38" s="14">
        <f t="shared" si="45"/>
        <v>-765894</v>
      </c>
      <c r="K38" s="5"/>
    </row>
    <row r="39" spans="1:11" x14ac:dyDescent="0.25">
      <c r="A39" s="4"/>
      <c r="B39" s="4"/>
      <c r="C39" s="14"/>
      <c r="D39" s="14"/>
      <c r="E39" s="14"/>
      <c r="F39" s="14"/>
      <c r="G39" s="14"/>
      <c r="H39" s="14"/>
      <c r="I39" s="14"/>
      <c r="J39" s="27"/>
      <c r="K39" s="5"/>
    </row>
    <row r="40" spans="1:11" x14ac:dyDescent="0.25">
      <c r="A40" s="4" t="s">
        <v>21</v>
      </c>
      <c r="B40" s="4" t="s">
        <v>12</v>
      </c>
      <c r="C40" s="13">
        <v>85000</v>
      </c>
      <c r="D40" s="13">
        <v>0</v>
      </c>
      <c r="E40" s="13">
        <v>289000</v>
      </c>
      <c r="F40" s="13">
        <v>5211</v>
      </c>
      <c r="G40" s="13">
        <v>175000</v>
      </c>
      <c r="H40" s="13">
        <v>0</v>
      </c>
      <c r="I40" s="13">
        <v>250000</v>
      </c>
      <c r="J40" s="28">
        <v>63000</v>
      </c>
      <c r="K40" s="16">
        <f t="shared" ref="K40:K41" si="46">SUM(J40-I40)/I40</f>
        <v>-0.748</v>
      </c>
    </row>
    <row r="41" spans="1:11" x14ac:dyDescent="0.25">
      <c r="A41" s="4" t="s">
        <v>21</v>
      </c>
      <c r="B41" s="4" t="s">
        <v>13</v>
      </c>
      <c r="C41" s="13">
        <v>1400079</v>
      </c>
      <c r="D41" s="13">
        <v>900799.17</v>
      </c>
      <c r="E41" s="13">
        <v>1644322</v>
      </c>
      <c r="F41" s="13">
        <v>1111347.75</v>
      </c>
      <c r="G41" s="13">
        <v>1491408</v>
      </c>
      <c r="H41" s="13">
        <v>1149037.1100000001</v>
      </c>
      <c r="I41" s="13">
        <v>1542445</v>
      </c>
      <c r="J41" s="27">
        <v>1580855</v>
      </c>
      <c r="K41" s="16">
        <f t="shared" si="46"/>
        <v>2.490202243840137E-2</v>
      </c>
    </row>
    <row r="42" spans="1:11" x14ac:dyDescent="0.25">
      <c r="A42" s="4" t="s">
        <v>30</v>
      </c>
      <c r="B42" s="4"/>
      <c r="C42" s="14">
        <f>C40-C41</f>
        <v>-1315079</v>
      </c>
      <c r="D42" s="14">
        <f t="shared" ref="D42" si="47">D40-D41</f>
        <v>-900799.17</v>
      </c>
      <c r="E42" s="14">
        <f t="shared" ref="E42" si="48">E40-E41</f>
        <v>-1355322</v>
      </c>
      <c r="F42" s="14">
        <f t="shared" ref="F42" si="49">F40-F41</f>
        <v>-1106136.75</v>
      </c>
      <c r="G42" s="14">
        <f t="shared" ref="G42" si="50">G40-G41</f>
        <v>-1316408</v>
      </c>
      <c r="H42" s="14">
        <f t="shared" ref="H42" si="51">H40-H41</f>
        <v>-1149037.1100000001</v>
      </c>
      <c r="I42" s="14">
        <f t="shared" ref="I42:J42" si="52">I40-I41</f>
        <v>-1292445</v>
      </c>
      <c r="J42" s="14">
        <f t="shared" si="52"/>
        <v>-1517855</v>
      </c>
      <c r="K42" s="5"/>
    </row>
    <row r="43" spans="1:11" x14ac:dyDescent="0.25">
      <c r="A43" s="4"/>
      <c r="B43" s="4"/>
      <c r="C43" s="14"/>
      <c r="D43" s="14"/>
      <c r="E43" s="14"/>
      <c r="F43" s="14"/>
      <c r="G43" s="14"/>
      <c r="H43" s="14"/>
      <c r="I43" s="14"/>
      <c r="J43" s="27"/>
      <c r="K43" s="5"/>
    </row>
    <row r="44" spans="1:11" x14ac:dyDescent="0.25">
      <c r="A44" s="4" t="s">
        <v>22</v>
      </c>
      <c r="B44" s="4" t="s">
        <v>12</v>
      </c>
      <c r="C44" s="13">
        <v>1742700</v>
      </c>
      <c r="D44" s="13">
        <v>1760428.29</v>
      </c>
      <c r="E44" s="13">
        <v>1812994</v>
      </c>
      <c r="F44" s="13">
        <v>1850344.16</v>
      </c>
      <c r="G44" s="13">
        <v>1835082</v>
      </c>
      <c r="H44" s="13">
        <v>1576462.8</v>
      </c>
      <c r="I44" s="13">
        <v>1928000</v>
      </c>
      <c r="J44" s="29">
        <v>1768000</v>
      </c>
      <c r="K44" s="16">
        <f t="shared" ref="K44:K45" si="53">SUM(J44-I44)/I44</f>
        <v>-8.2987551867219914E-2</v>
      </c>
    </row>
    <row r="45" spans="1:11" x14ac:dyDescent="0.25">
      <c r="A45" s="4" t="s">
        <v>22</v>
      </c>
      <c r="B45" s="4" t="s">
        <v>13</v>
      </c>
      <c r="C45" s="13">
        <v>9931084</v>
      </c>
      <c r="D45" s="13">
        <v>9920089.1799999997</v>
      </c>
      <c r="E45" s="13">
        <v>10405787</v>
      </c>
      <c r="F45" s="13">
        <v>10319568.73</v>
      </c>
      <c r="G45" s="13">
        <v>10725569</v>
      </c>
      <c r="H45" s="13">
        <v>10074394.26</v>
      </c>
      <c r="I45" s="13">
        <v>11713030</v>
      </c>
      <c r="J45" s="27">
        <v>12048973</v>
      </c>
      <c r="K45" s="16">
        <f t="shared" si="53"/>
        <v>2.8681135453422386E-2</v>
      </c>
    </row>
    <row r="46" spans="1:11" x14ac:dyDescent="0.25">
      <c r="A46" s="4" t="s">
        <v>30</v>
      </c>
      <c r="B46" s="4"/>
      <c r="C46" s="14">
        <f>C44-C45</f>
        <v>-8188384</v>
      </c>
      <c r="D46" s="14">
        <f t="shared" ref="D46" si="54">D44-D45</f>
        <v>-8159660.8899999997</v>
      </c>
      <c r="E46" s="14">
        <f t="shared" ref="E46" si="55">E44-E45</f>
        <v>-8592793</v>
      </c>
      <c r="F46" s="14">
        <f t="shared" ref="F46" si="56">F44-F45</f>
        <v>-8469224.5700000003</v>
      </c>
      <c r="G46" s="14">
        <f t="shared" ref="G46" si="57">G44-G45</f>
        <v>-8890487</v>
      </c>
      <c r="H46" s="14">
        <f t="shared" ref="H46" si="58">H44-H45</f>
        <v>-8497931.459999999</v>
      </c>
      <c r="I46" s="14">
        <f t="shared" ref="I46:J46" si="59">I44-I45</f>
        <v>-9785030</v>
      </c>
      <c r="J46" s="14">
        <f t="shared" si="59"/>
        <v>-10280973</v>
      </c>
      <c r="K46" s="5"/>
    </row>
    <row r="47" spans="1:11" x14ac:dyDescent="0.25">
      <c r="A47" s="4"/>
      <c r="B47" s="4"/>
      <c r="C47" s="14"/>
      <c r="D47" s="14"/>
      <c r="E47" s="14"/>
      <c r="F47" s="14"/>
      <c r="G47" s="14"/>
      <c r="H47" s="14"/>
      <c r="I47" s="14"/>
      <c r="J47" s="27"/>
      <c r="K47" s="5"/>
    </row>
    <row r="48" spans="1:11" x14ac:dyDescent="0.25">
      <c r="A48" s="4" t="s">
        <v>23</v>
      </c>
      <c r="B48" s="4" t="s">
        <v>12</v>
      </c>
      <c r="C48" s="13">
        <v>3004576</v>
      </c>
      <c r="D48" s="13">
        <v>2961716.54</v>
      </c>
      <c r="E48" s="13">
        <v>3210654</v>
      </c>
      <c r="F48" s="13">
        <v>3036299.4</v>
      </c>
      <c r="G48" s="13">
        <v>3137449</v>
      </c>
      <c r="H48" s="13">
        <v>2814842.61</v>
      </c>
      <c r="I48" s="13">
        <v>2999150</v>
      </c>
      <c r="J48" s="27">
        <v>2365867</v>
      </c>
      <c r="K48" s="16">
        <f t="shared" ref="K48:K49" si="60">SUM(J48-I48)/I48</f>
        <v>-0.21115416034543122</v>
      </c>
    </row>
    <row r="49" spans="1:11" x14ac:dyDescent="0.25">
      <c r="A49" s="4" t="s">
        <v>23</v>
      </c>
      <c r="B49" s="4" t="s">
        <v>13</v>
      </c>
      <c r="C49" s="13">
        <v>15954334</v>
      </c>
      <c r="D49" s="13">
        <v>15371375.279999999</v>
      </c>
      <c r="E49" s="13">
        <v>16503196</v>
      </c>
      <c r="F49" s="13">
        <v>16194133.08</v>
      </c>
      <c r="G49" s="13">
        <v>16994014</v>
      </c>
      <c r="H49" s="13">
        <v>15414746.609999999</v>
      </c>
      <c r="I49" s="13">
        <v>17926954</v>
      </c>
      <c r="J49" s="27">
        <v>17066451</v>
      </c>
      <c r="K49" s="16">
        <f t="shared" si="60"/>
        <v>-4.8000513639963598E-2</v>
      </c>
    </row>
    <row r="50" spans="1:11" x14ac:dyDescent="0.25">
      <c r="A50" s="4" t="s">
        <v>30</v>
      </c>
      <c r="B50" s="4"/>
      <c r="C50" s="14">
        <f>C48-C49</f>
        <v>-12949758</v>
      </c>
      <c r="D50" s="14">
        <f t="shared" ref="D50" si="61">D48-D49</f>
        <v>-12409658.739999998</v>
      </c>
      <c r="E50" s="14">
        <f t="shared" ref="E50" si="62">E48-E49</f>
        <v>-13292542</v>
      </c>
      <c r="F50" s="14">
        <f t="shared" ref="F50" si="63">F48-F49</f>
        <v>-13157833.68</v>
      </c>
      <c r="G50" s="14">
        <f t="shared" ref="G50" si="64">G48-G49</f>
        <v>-13856565</v>
      </c>
      <c r="H50" s="14">
        <f t="shared" ref="H50" si="65">H48-H49</f>
        <v>-12599904</v>
      </c>
      <c r="I50" s="14">
        <f t="shared" ref="I50:J50" si="66">I48-I49</f>
        <v>-14927804</v>
      </c>
      <c r="J50" s="14">
        <f t="shared" si="66"/>
        <v>-14700584</v>
      </c>
      <c r="K50" s="5"/>
    </row>
    <row r="51" spans="1:11" x14ac:dyDescent="0.25">
      <c r="A51" s="4"/>
      <c r="B51" s="4"/>
      <c r="C51" s="14"/>
      <c r="D51" s="14"/>
      <c r="E51" s="14"/>
      <c r="F51" s="14"/>
      <c r="G51" s="14"/>
      <c r="H51" s="14"/>
      <c r="I51" s="14"/>
      <c r="J51" s="27"/>
      <c r="K51" s="5"/>
    </row>
    <row r="52" spans="1:11" x14ac:dyDescent="0.25">
      <c r="A52" s="4" t="s">
        <v>24</v>
      </c>
      <c r="B52" s="4" t="s">
        <v>12</v>
      </c>
      <c r="C52" s="13">
        <v>4859074</v>
      </c>
      <c r="D52" s="13">
        <v>5510355.71</v>
      </c>
      <c r="E52" s="13">
        <v>5240836</v>
      </c>
      <c r="F52" s="13">
        <v>5529980.2599999998</v>
      </c>
      <c r="G52" s="13">
        <v>5675321</v>
      </c>
      <c r="H52" s="13">
        <v>4810576.84</v>
      </c>
      <c r="I52" s="13">
        <v>4132262</v>
      </c>
      <c r="J52" s="29">
        <v>4284705</v>
      </c>
      <c r="K52" s="16">
        <f t="shared" ref="K52:K53" si="67">SUM(J52-I52)/I52</f>
        <v>3.6890932859533106E-2</v>
      </c>
    </row>
    <row r="53" spans="1:11" x14ac:dyDescent="0.25">
      <c r="A53" s="4" t="s">
        <v>24</v>
      </c>
      <c r="B53" s="4" t="s">
        <v>13</v>
      </c>
      <c r="C53" s="13">
        <v>7388610</v>
      </c>
      <c r="D53" s="13">
        <v>6929449.5599999996</v>
      </c>
      <c r="E53" s="13">
        <v>7141538</v>
      </c>
      <c r="F53" s="13">
        <v>6839444.1799999997</v>
      </c>
      <c r="G53" s="13">
        <v>7383327</v>
      </c>
      <c r="H53" s="13">
        <v>6868527.9400000004</v>
      </c>
      <c r="I53" s="13">
        <v>7696973</v>
      </c>
      <c r="J53" s="29">
        <v>7570241</v>
      </c>
      <c r="K53" s="16">
        <f t="shared" si="67"/>
        <v>-1.6465174036598543E-2</v>
      </c>
    </row>
    <row r="54" spans="1:11" x14ac:dyDescent="0.25">
      <c r="A54" s="4" t="s">
        <v>30</v>
      </c>
      <c r="B54" s="4"/>
      <c r="C54" s="14">
        <f>C52-C53</f>
        <v>-2529536</v>
      </c>
      <c r="D54" s="14">
        <f t="shared" ref="D54" si="68">D52-D53</f>
        <v>-1419093.8499999996</v>
      </c>
      <c r="E54" s="14">
        <f t="shared" ref="E54" si="69">E52-E53</f>
        <v>-1900702</v>
      </c>
      <c r="F54" s="14">
        <f t="shared" ref="F54" si="70">F52-F53</f>
        <v>-1309463.92</v>
      </c>
      <c r="G54" s="14">
        <f t="shared" ref="G54" si="71">G52-G53</f>
        <v>-1708006</v>
      </c>
      <c r="H54" s="14">
        <f t="shared" ref="H54" si="72">H52-H53</f>
        <v>-2057951.1000000006</v>
      </c>
      <c r="I54" s="14">
        <f t="shared" ref="I54:J54" si="73">I52-I53</f>
        <v>-3564711</v>
      </c>
      <c r="J54" s="14">
        <f t="shared" si="73"/>
        <v>-3285536</v>
      </c>
      <c r="K54" s="5"/>
    </row>
    <row r="55" spans="1:11" x14ac:dyDescent="0.25">
      <c r="A55" s="4"/>
      <c r="B55" s="4"/>
      <c r="C55" s="14"/>
      <c r="D55" s="14"/>
      <c r="E55" s="14"/>
      <c r="F55" s="14"/>
      <c r="G55" s="14"/>
      <c r="H55" s="14"/>
      <c r="I55" s="14"/>
      <c r="J55" s="27"/>
      <c r="K55" s="5"/>
    </row>
    <row r="56" spans="1:11" x14ac:dyDescent="0.25">
      <c r="A56" s="4" t="s">
        <v>25</v>
      </c>
      <c r="B56" s="4" t="s">
        <v>12</v>
      </c>
      <c r="C56" s="13">
        <v>1087050</v>
      </c>
      <c r="D56" s="13">
        <v>1007350.49</v>
      </c>
      <c r="E56" s="13">
        <v>1091100</v>
      </c>
      <c r="F56" s="13">
        <v>1073933.57</v>
      </c>
      <c r="G56" s="13">
        <v>1200850</v>
      </c>
      <c r="H56" s="13">
        <v>1112382.42</v>
      </c>
      <c r="I56" s="13">
        <v>3585900</v>
      </c>
      <c r="J56" s="29">
        <v>3310500</v>
      </c>
      <c r="K56" s="16">
        <f t="shared" ref="K56:K57" si="74">SUM(J56-I56)/I56</f>
        <v>-7.6800803145653809E-2</v>
      </c>
    </row>
    <row r="57" spans="1:11" x14ac:dyDescent="0.25">
      <c r="A57" s="4" t="s">
        <v>25</v>
      </c>
      <c r="B57" s="4" t="s">
        <v>13</v>
      </c>
      <c r="C57" s="13">
        <v>1091687</v>
      </c>
      <c r="D57" s="13">
        <v>1024878.62</v>
      </c>
      <c r="E57" s="13">
        <v>1113559</v>
      </c>
      <c r="F57" s="13">
        <v>1061057.5</v>
      </c>
      <c r="G57" s="13">
        <v>1141454</v>
      </c>
      <c r="H57" s="13">
        <v>992162.04</v>
      </c>
      <c r="I57" s="13">
        <v>2145690</v>
      </c>
      <c r="J57" s="29">
        <v>2019922</v>
      </c>
      <c r="K57" s="16">
        <f t="shared" si="74"/>
        <v>-5.8614245301045351E-2</v>
      </c>
    </row>
    <row r="58" spans="1:11" x14ac:dyDescent="0.25">
      <c r="A58" s="4" t="s">
        <v>30</v>
      </c>
      <c r="B58" s="4"/>
      <c r="C58" s="14">
        <f>C56-C57</f>
        <v>-4637</v>
      </c>
      <c r="D58" s="14">
        <f t="shared" ref="D58" si="75">D56-D57</f>
        <v>-17528.130000000005</v>
      </c>
      <c r="E58" s="14">
        <f t="shared" ref="E58" si="76">E56-E57</f>
        <v>-22459</v>
      </c>
      <c r="F58" s="14">
        <f t="shared" ref="F58" si="77">F56-F57</f>
        <v>12876.070000000065</v>
      </c>
      <c r="G58" s="14">
        <f t="shared" ref="G58" si="78">G56-G57</f>
        <v>59396</v>
      </c>
      <c r="H58" s="14">
        <f t="shared" ref="H58" si="79">H56-H57</f>
        <v>120220.37999999989</v>
      </c>
      <c r="I58" s="14">
        <f t="shared" ref="I58:J58" si="80">I56-I57</f>
        <v>1440210</v>
      </c>
      <c r="J58" s="14">
        <f t="shared" si="80"/>
        <v>1290578</v>
      </c>
      <c r="K58" s="5"/>
    </row>
    <row r="59" spans="1:11" x14ac:dyDescent="0.25">
      <c r="A59" s="4"/>
      <c r="B59" s="4"/>
      <c r="C59" s="14"/>
      <c r="D59" s="14"/>
      <c r="E59" s="14"/>
      <c r="F59" s="14"/>
      <c r="G59" s="14"/>
      <c r="H59" s="14"/>
      <c r="I59" s="14"/>
      <c r="J59" s="27"/>
      <c r="K59" s="5"/>
    </row>
    <row r="60" spans="1:11" x14ac:dyDescent="0.25">
      <c r="A60" s="4" t="s">
        <v>26</v>
      </c>
      <c r="B60" s="4" t="s">
        <v>12</v>
      </c>
      <c r="C60" s="13">
        <v>105500</v>
      </c>
      <c r="D60" s="13">
        <v>74903.649999999994</v>
      </c>
      <c r="E60" s="13">
        <v>88000</v>
      </c>
      <c r="F60" s="13">
        <v>75205.53</v>
      </c>
      <c r="G60" s="13">
        <v>119000</v>
      </c>
      <c r="H60" s="13">
        <v>76351.38</v>
      </c>
      <c r="I60" s="13">
        <v>76000</v>
      </c>
      <c r="J60" s="29">
        <v>64979</v>
      </c>
      <c r="K60" s="16">
        <f t="shared" ref="K60:K61" si="81">SUM(J60-I60)/I60</f>
        <v>-0.14501315789473684</v>
      </c>
    </row>
    <row r="61" spans="1:11" x14ac:dyDescent="0.25">
      <c r="A61" s="4" t="s">
        <v>26</v>
      </c>
      <c r="B61" s="4" t="s">
        <v>13</v>
      </c>
      <c r="C61" s="13">
        <v>2158983</v>
      </c>
      <c r="D61" s="13">
        <v>2087003.48</v>
      </c>
      <c r="E61" s="13">
        <v>2176861</v>
      </c>
      <c r="F61" s="13">
        <v>2164501.7599999998</v>
      </c>
      <c r="G61" s="13">
        <v>2259990</v>
      </c>
      <c r="H61" s="13">
        <v>2125275.63</v>
      </c>
      <c r="I61" s="13">
        <v>2215940</v>
      </c>
      <c r="J61" s="27">
        <v>2232131</v>
      </c>
      <c r="K61" s="16">
        <f t="shared" si="81"/>
        <v>7.3066057745245806E-3</v>
      </c>
    </row>
    <row r="62" spans="1:11" x14ac:dyDescent="0.25">
      <c r="A62" s="4" t="s">
        <v>30</v>
      </c>
      <c r="B62" s="4"/>
      <c r="C62" s="14">
        <f>C60-C61</f>
        <v>-2053483</v>
      </c>
      <c r="D62" s="14">
        <f t="shared" ref="D62" si="82">D60-D61</f>
        <v>-2012099.83</v>
      </c>
      <c r="E62" s="14">
        <f t="shared" ref="E62" si="83">E60-E61</f>
        <v>-2088861</v>
      </c>
      <c r="F62" s="14">
        <f t="shared" ref="F62" si="84">F60-F61</f>
        <v>-2089296.2299999997</v>
      </c>
      <c r="G62" s="14">
        <f t="shared" ref="G62" si="85">G60-G61</f>
        <v>-2140990</v>
      </c>
      <c r="H62" s="14">
        <f t="shared" ref="H62" si="86">H60-H61</f>
        <v>-2048924.25</v>
      </c>
      <c r="I62" s="14">
        <f t="shared" ref="I62:J62" si="87">I60-I61</f>
        <v>-2139940</v>
      </c>
      <c r="J62" s="14">
        <f t="shared" si="87"/>
        <v>-2167152</v>
      </c>
      <c r="K62" s="5"/>
    </row>
    <row r="63" spans="1:11" x14ac:dyDescent="0.25">
      <c r="A63" s="4"/>
      <c r="B63" s="4"/>
      <c r="C63" s="14"/>
      <c r="D63" s="14"/>
      <c r="E63" s="14"/>
      <c r="F63" s="14"/>
      <c r="G63" s="14"/>
      <c r="H63" s="14"/>
      <c r="I63" s="14"/>
      <c r="J63" s="27"/>
      <c r="K63" s="5"/>
    </row>
    <row r="64" spans="1:11" x14ac:dyDescent="0.25">
      <c r="A64" s="4" t="s">
        <v>27</v>
      </c>
      <c r="B64" s="4" t="s">
        <v>12</v>
      </c>
      <c r="C64" s="13">
        <v>3918451</v>
      </c>
      <c r="D64" s="13">
        <v>3897667.02</v>
      </c>
      <c r="E64" s="13">
        <v>4161850</v>
      </c>
      <c r="F64" s="13">
        <v>4348109.93</v>
      </c>
      <c r="G64" s="13">
        <v>3984155</v>
      </c>
      <c r="H64" s="13">
        <v>3663827.1</v>
      </c>
      <c r="I64" s="13">
        <v>4041205</v>
      </c>
      <c r="J64" s="27">
        <v>2117317</v>
      </c>
      <c r="K64" s="16">
        <f t="shared" ref="K64:K65" si="88">SUM(J64-I64)/I64</f>
        <v>-0.47606790548858569</v>
      </c>
    </row>
    <row r="65" spans="1:11" x14ac:dyDescent="0.25">
      <c r="A65" s="4" t="s">
        <v>27</v>
      </c>
      <c r="B65" s="4" t="s">
        <v>13</v>
      </c>
      <c r="C65" s="13">
        <v>7243700</v>
      </c>
      <c r="D65" s="13">
        <v>6884605.5300000003</v>
      </c>
      <c r="E65" s="13">
        <v>7805140</v>
      </c>
      <c r="F65" s="13">
        <v>7632258.6900000004</v>
      </c>
      <c r="G65" s="13">
        <v>7769863</v>
      </c>
      <c r="H65" s="13">
        <v>6784050.8099999996</v>
      </c>
      <c r="I65" s="13">
        <v>7951148</v>
      </c>
      <c r="J65" s="27">
        <v>7373496</v>
      </c>
      <c r="K65" s="16">
        <f t="shared" si="88"/>
        <v>-7.2650138068112935E-2</v>
      </c>
    </row>
    <row r="66" spans="1:11" x14ac:dyDescent="0.25">
      <c r="A66" s="4" t="s">
        <v>30</v>
      </c>
      <c r="B66" s="4"/>
      <c r="C66" s="14">
        <f>C64-C65</f>
        <v>-3325249</v>
      </c>
      <c r="D66" s="14">
        <f t="shared" ref="D66" si="89">D64-D65</f>
        <v>-2986938.5100000002</v>
      </c>
      <c r="E66" s="14">
        <f t="shared" ref="E66" si="90">E64-E65</f>
        <v>-3643290</v>
      </c>
      <c r="F66" s="14">
        <f t="shared" ref="F66" si="91">F64-F65</f>
        <v>-3284148.7600000007</v>
      </c>
      <c r="G66" s="14">
        <f t="shared" ref="G66" si="92">G64-G65</f>
        <v>-3785708</v>
      </c>
      <c r="H66" s="14">
        <f t="shared" ref="H66" si="93">H64-H65</f>
        <v>-3120223.7099999995</v>
      </c>
      <c r="I66" s="14">
        <f t="shared" ref="I66:J66" si="94">I64-I65</f>
        <v>-3909943</v>
      </c>
      <c r="J66" s="14">
        <f t="shared" si="94"/>
        <v>-5256179</v>
      </c>
      <c r="K66" s="5"/>
    </row>
    <row r="67" spans="1:11" x14ac:dyDescent="0.25">
      <c r="A67" s="4"/>
      <c r="B67" s="4"/>
      <c r="C67" s="14"/>
      <c r="D67" s="14"/>
      <c r="E67" s="14"/>
      <c r="F67" s="14"/>
      <c r="G67" s="14"/>
      <c r="H67" s="14"/>
      <c r="I67" s="14"/>
      <c r="J67" s="27"/>
      <c r="K67" s="5"/>
    </row>
    <row r="68" spans="1:11" x14ac:dyDescent="0.25">
      <c r="A68" s="4" t="s">
        <v>28</v>
      </c>
      <c r="B68" s="4" t="s">
        <v>12</v>
      </c>
      <c r="C68" s="13">
        <v>1119275</v>
      </c>
      <c r="D68" s="13">
        <v>913410.49</v>
      </c>
      <c r="E68" s="13">
        <v>1151000</v>
      </c>
      <c r="F68" s="13">
        <v>1043521.76</v>
      </c>
      <c r="G68" s="13">
        <v>1439575</v>
      </c>
      <c r="H68" s="13">
        <v>1288229.1000000001</v>
      </c>
      <c r="I68" s="13">
        <v>1484385</v>
      </c>
      <c r="J68" s="27">
        <v>1126645</v>
      </c>
      <c r="K68" s="16">
        <f t="shared" ref="K68:K69" si="95">SUM(J68-I68)/I68</f>
        <v>-0.24100216588014564</v>
      </c>
    </row>
    <row r="69" spans="1:11" x14ac:dyDescent="0.25">
      <c r="A69" s="4" t="s">
        <v>28</v>
      </c>
      <c r="B69" s="4" t="s">
        <v>13</v>
      </c>
      <c r="C69" s="13">
        <v>1952005</v>
      </c>
      <c r="D69" s="13">
        <v>1756844.31</v>
      </c>
      <c r="E69" s="13">
        <v>2044826</v>
      </c>
      <c r="F69" s="13">
        <v>1921937.16</v>
      </c>
      <c r="G69" s="13">
        <v>2348897</v>
      </c>
      <c r="H69" s="13">
        <v>2132302.16</v>
      </c>
      <c r="I69" s="13">
        <v>2394926</v>
      </c>
      <c r="J69" s="27">
        <v>2026273</v>
      </c>
      <c r="K69" s="16">
        <f t="shared" si="95"/>
        <v>-0.15393085214323951</v>
      </c>
    </row>
    <row r="70" spans="1:11" x14ac:dyDescent="0.25">
      <c r="A70" s="4" t="s">
        <v>30</v>
      </c>
      <c r="B70" s="4"/>
      <c r="C70" s="14">
        <f>C68-C69</f>
        <v>-832730</v>
      </c>
      <c r="D70" s="14">
        <f t="shared" ref="D70" si="96">D68-D69</f>
        <v>-843433.82000000007</v>
      </c>
      <c r="E70" s="14">
        <f t="shared" ref="E70" si="97">E68-E69</f>
        <v>-893826</v>
      </c>
      <c r="F70" s="14">
        <f t="shared" ref="F70" si="98">F68-F69</f>
        <v>-878415.39999999991</v>
      </c>
      <c r="G70" s="14">
        <f t="shared" ref="G70" si="99">G68-G69</f>
        <v>-909322</v>
      </c>
      <c r="H70" s="14">
        <f t="shared" ref="H70" si="100">H68-H69</f>
        <v>-844073.06</v>
      </c>
      <c r="I70" s="14">
        <f t="shared" ref="I70:J70" si="101">I68-I69</f>
        <v>-910541</v>
      </c>
      <c r="J70" s="14">
        <f t="shared" si="101"/>
        <v>-899628</v>
      </c>
      <c r="K70" s="5"/>
    </row>
    <row r="71" spans="1:11" x14ac:dyDescent="0.25">
      <c r="A71" s="4"/>
      <c r="B71" s="4"/>
      <c r="C71" s="14"/>
      <c r="D71" s="14"/>
      <c r="E71" s="14"/>
      <c r="F71" s="14"/>
      <c r="G71" s="14"/>
      <c r="H71" s="14"/>
      <c r="I71" s="14"/>
      <c r="J71" s="27"/>
      <c r="K71" s="5"/>
    </row>
    <row r="72" spans="1:11" x14ac:dyDescent="0.25">
      <c r="A72" s="4" t="s">
        <v>29</v>
      </c>
      <c r="B72" s="4" t="s">
        <v>12</v>
      </c>
      <c r="C72" s="13">
        <v>732743</v>
      </c>
      <c r="D72" s="13">
        <v>333405.55</v>
      </c>
      <c r="E72" s="13">
        <v>1176416</v>
      </c>
      <c r="F72" s="13">
        <v>165128.10999999999</v>
      </c>
      <c r="G72" s="13">
        <v>729047</v>
      </c>
      <c r="H72" s="13">
        <v>571280.09</v>
      </c>
      <c r="I72" s="13">
        <v>587569</v>
      </c>
      <c r="J72" s="27">
        <v>163350</v>
      </c>
      <c r="K72" s="16">
        <f t="shared" ref="K72:K73" si="102">SUM(J72-I72)/I72</f>
        <v>-0.72199009818421322</v>
      </c>
    </row>
    <row r="73" spans="1:11" x14ac:dyDescent="0.25">
      <c r="A73" s="4" t="s">
        <v>29</v>
      </c>
      <c r="B73" s="4" t="s">
        <v>13</v>
      </c>
      <c r="C73" s="13">
        <v>1091070</v>
      </c>
      <c r="D73" s="13">
        <v>779433.77</v>
      </c>
      <c r="E73" s="13">
        <v>1586064</v>
      </c>
      <c r="F73" s="13">
        <v>795318.88</v>
      </c>
      <c r="G73" s="13">
        <v>1680795</v>
      </c>
      <c r="H73" s="13">
        <v>968569.91</v>
      </c>
      <c r="I73" s="13">
        <v>1665372</v>
      </c>
      <c r="J73" s="27">
        <v>887587</v>
      </c>
      <c r="K73" s="16">
        <f t="shared" si="102"/>
        <v>-0.46703379184950872</v>
      </c>
    </row>
    <row r="74" spans="1:11" x14ac:dyDescent="0.25">
      <c r="A74" s="4" t="s">
        <v>30</v>
      </c>
      <c r="B74" s="4"/>
      <c r="C74" s="14">
        <f>C72-C73</f>
        <v>-358327</v>
      </c>
      <c r="D74" s="14">
        <f t="shared" ref="D74" si="103">D72-D73</f>
        <v>-446028.22000000003</v>
      </c>
      <c r="E74" s="14">
        <f t="shared" ref="E74" si="104">E72-E73</f>
        <v>-409648</v>
      </c>
      <c r="F74" s="14">
        <f t="shared" ref="F74" si="105">F72-F73</f>
        <v>-630190.77</v>
      </c>
      <c r="G74" s="14">
        <f t="shared" ref="G74" si="106">G72-G73</f>
        <v>-951748</v>
      </c>
      <c r="H74" s="14">
        <f t="shared" ref="H74" si="107">H72-H73</f>
        <v>-397289.82000000007</v>
      </c>
      <c r="I74" s="14">
        <f t="shared" ref="I74:J74" si="108">I72-I73</f>
        <v>-1077803</v>
      </c>
      <c r="J74" s="14">
        <f t="shared" si="108"/>
        <v>-724237</v>
      </c>
      <c r="K74" s="5"/>
    </row>
    <row r="75" spans="1:11" x14ac:dyDescent="0.25">
      <c r="C75" s="15"/>
      <c r="D75" s="15"/>
      <c r="E75" s="15"/>
      <c r="F75" s="15"/>
      <c r="G75" s="15"/>
      <c r="H75" s="15"/>
      <c r="I75" s="15"/>
    </row>
    <row r="76" spans="1:11" x14ac:dyDescent="0.25">
      <c r="A76" s="3" t="s">
        <v>9</v>
      </c>
      <c r="B76" s="3"/>
      <c r="C76" s="15">
        <f>C8+C12+C16+C20+C24+C28+C32+C36+C40+C44+C48+C52+C56+C60+C64+C68+C72</f>
        <v>70330135</v>
      </c>
      <c r="D76" s="15">
        <f t="shared" ref="D76:I76" si="109">D8+D12+D16+D20+D24+D28+D32+D36+D40+D44+D48+D52+D56+D60+D64+D68+D72</f>
        <v>71191555.36999999</v>
      </c>
      <c r="E76" s="15">
        <f t="shared" si="109"/>
        <v>73510377</v>
      </c>
      <c r="F76" s="15">
        <f t="shared" si="109"/>
        <v>73349527.439999998</v>
      </c>
      <c r="G76" s="15">
        <f t="shared" si="109"/>
        <v>76038707</v>
      </c>
      <c r="H76" s="15">
        <f t="shared" si="109"/>
        <v>67628453.950000003</v>
      </c>
      <c r="I76" s="15">
        <f t="shared" si="109"/>
        <v>79107476</v>
      </c>
      <c r="J76" s="26">
        <f t="shared" ref="J76" si="110">J8+J12+J16+J20+J24+J28+J32+J36+J40+J44+J48+J52+J56+J60+J64+J68+J72</f>
        <v>77986860</v>
      </c>
      <c r="K76" s="16">
        <f t="shared" ref="K76:K78" si="111">SUM(J76-I76)/I76</f>
        <v>-1.4165740795471719E-2</v>
      </c>
    </row>
    <row r="77" spans="1:11" x14ac:dyDescent="0.25">
      <c r="A77" s="3" t="s">
        <v>10</v>
      </c>
      <c r="B77" s="3"/>
      <c r="C77" s="15">
        <f t="shared" ref="C77:I78" si="112">C9+C13+C17+C21+C25+C29+C33+C37+C41+C45+C49+C53+C57+C61+C65+C69+C73</f>
        <v>69354467</v>
      </c>
      <c r="D77" s="15">
        <f t="shared" si="112"/>
        <v>66861672.480000004</v>
      </c>
      <c r="E77" s="15">
        <f t="shared" si="112"/>
        <v>73354695</v>
      </c>
      <c r="F77" s="15">
        <f t="shared" si="112"/>
        <v>69871838.539999992</v>
      </c>
      <c r="G77" s="15">
        <f t="shared" si="112"/>
        <v>75936588</v>
      </c>
      <c r="H77" s="15">
        <f t="shared" si="112"/>
        <v>68726426.030000001</v>
      </c>
      <c r="I77" s="15">
        <f t="shared" si="112"/>
        <v>79008236</v>
      </c>
      <c r="J77" s="26">
        <f t="shared" ref="J77" si="113">J9+J13+J17+J21+J25+J29+J33+J37+J41+J45+J49+J53+J57+J61+J65+J69+J73</f>
        <v>77986860</v>
      </c>
      <c r="K77" s="16">
        <f t="shared" si="111"/>
        <v>-1.2927462397717625E-2</v>
      </c>
    </row>
    <row r="78" spans="1:11" x14ac:dyDescent="0.25">
      <c r="A78" s="3" t="s">
        <v>11</v>
      </c>
      <c r="B78" s="3"/>
      <c r="C78" s="15">
        <f t="shared" si="112"/>
        <v>975668</v>
      </c>
      <c r="D78" s="15">
        <f t="shared" si="112"/>
        <v>4329882.8899999922</v>
      </c>
      <c r="E78" s="15">
        <f t="shared" si="112"/>
        <v>155682</v>
      </c>
      <c r="F78" s="15">
        <f t="shared" si="112"/>
        <v>3477688.9000000041</v>
      </c>
      <c r="G78" s="15">
        <f t="shared" si="112"/>
        <v>102119</v>
      </c>
      <c r="H78" s="15">
        <f t="shared" si="112"/>
        <v>-1097972.0799999961</v>
      </c>
      <c r="I78" s="15">
        <f t="shared" si="112"/>
        <v>99240</v>
      </c>
      <c r="J78" s="26">
        <f t="shared" ref="J78" si="114">J10+J14+J18+J22+J26+J30+J34+J38+J42+J46+J50+J54+J58+J62+J66+J70+J74</f>
        <v>0</v>
      </c>
      <c r="K78" s="16">
        <f t="shared" si="111"/>
        <v>-1</v>
      </c>
    </row>
    <row r="91" spans="1:11" x14ac:dyDescent="0.25">
      <c r="A91" s="6"/>
      <c r="B91" s="6"/>
      <c r="C91" s="5"/>
      <c r="D91" s="5"/>
      <c r="E91" s="5"/>
      <c r="F91" s="5"/>
      <c r="G91" s="5"/>
      <c r="H91" s="5"/>
      <c r="I91" s="5"/>
      <c r="J91" s="27"/>
      <c r="K91" s="5"/>
    </row>
    <row r="92" spans="1:11" x14ac:dyDescent="0.25">
      <c r="A92" s="7"/>
      <c r="B92" s="7"/>
      <c r="C92" s="5"/>
      <c r="D92" s="5"/>
      <c r="E92" s="5"/>
      <c r="F92" s="5"/>
      <c r="G92" s="5"/>
      <c r="H92" s="5"/>
      <c r="I92" s="5"/>
      <c r="J92" s="27"/>
      <c r="K92" s="5"/>
    </row>
    <row r="93" spans="1:11" x14ac:dyDescent="0.25">
      <c r="A93" s="8"/>
      <c r="B93" s="8"/>
      <c r="C93" s="5"/>
      <c r="D93" s="5"/>
      <c r="E93" s="5"/>
      <c r="F93" s="5"/>
      <c r="G93" s="5"/>
      <c r="H93" s="5"/>
      <c r="I93" s="5"/>
      <c r="J93" s="27"/>
      <c r="K93" s="5"/>
    </row>
    <row r="94" spans="1:11" x14ac:dyDescent="0.25">
      <c r="A94" s="9"/>
      <c r="B94" s="9"/>
      <c r="C94" s="10"/>
      <c r="D94" s="10"/>
      <c r="E94" s="10"/>
      <c r="F94" s="10"/>
      <c r="G94" s="10"/>
      <c r="H94" s="10"/>
      <c r="I94" s="10"/>
      <c r="J94" s="30"/>
      <c r="K94" s="10"/>
    </row>
    <row r="95" spans="1:11" x14ac:dyDescent="0.25">
      <c r="A95" s="11"/>
      <c r="B95" s="11"/>
      <c r="C95" s="10"/>
      <c r="D95" s="10"/>
      <c r="E95" s="10"/>
      <c r="F95" s="10"/>
      <c r="G95" s="10"/>
      <c r="H95" s="10"/>
      <c r="I95" s="10"/>
      <c r="J95" s="30"/>
      <c r="K95" s="10"/>
    </row>
    <row r="96" spans="1:11" x14ac:dyDescent="0.25">
      <c r="A96" s="12"/>
      <c r="B96" s="12"/>
      <c r="C96" s="10"/>
      <c r="D96" s="10"/>
      <c r="E96" s="10"/>
      <c r="F96" s="10"/>
      <c r="G96" s="10"/>
      <c r="H96" s="10"/>
      <c r="I96" s="10"/>
      <c r="J96" s="30"/>
      <c r="K96" s="10"/>
    </row>
  </sheetData>
  <mergeCells count="5">
    <mergeCell ref="A1:K1"/>
    <mergeCell ref="A5:K5"/>
    <mergeCell ref="A6:K6"/>
    <mergeCell ref="A2:K2"/>
    <mergeCell ref="D3:G3"/>
  </mergeCells>
  <printOptions headings="1" gridLines="1"/>
  <pageMargins left="0.1" right="0" top="0" bottom="0.45" header="0" footer="0"/>
  <pageSetup scale="82" fitToHeight="0" orientation="landscape" r:id="rId1"/>
  <headerFooter alignWithMargins="0">
    <oddFooter>&amp;L&amp;"Arial,Regular"&amp;9&amp;D  &amp;T&amp;C&amp;"Arial,Regular"&amp;9FY 21 GF Mayor Recommend
GF Departmental Summary&amp;R&amp;"Arial,Regular"&amp;9&amp;P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rptBudgetByOrganization</vt:lpstr>
      <vt:lpstr>rptBudgetByOrganization!Print_Area</vt:lpstr>
      <vt:lpstr>rptBudgetByOrganization!Print_Titles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Anderson</dc:creator>
  <cp:lastModifiedBy>Bob Rusten</cp:lastModifiedBy>
  <cp:lastPrinted>2020-06-26T10:37:15Z</cp:lastPrinted>
  <dcterms:created xsi:type="dcterms:W3CDTF">2019-06-12T23:00:21Z</dcterms:created>
  <dcterms:modified xsi:type="dcterms:W3CDTF">2020-06-26T10:39:16Z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