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4240" windowHeight="10515"/>
  </bookViews>
  <sheets>
    <sheet name="Sheet1" sheetId="1" r:id="rId1"/>
    <sheet name="Sheet2" sheetId="2" r:id="rId2"/>
  </sheets>
  <definedNames>
    <definedName name="_xlnm.Print_Area" localSheetId="0">Sheet1!$A$1:$N$78</definedName>
  </definedNames>
  <calcPr calcId="145621"/>
</workbook>
</file>

<file path=xl/calcChain.xml><?xml version="1.0" encoding="utf-8"?>
<calcChain xmlns="http://schemas.openxmlformats.org/spreadsheetml/2006/main">
  <c r="M9" i="1" l="1"/>
  <c r="M5" i="1"/>
  <c r="M18" i="1"/>
  <c r="M66" i="1"/>
  <c r="L57" i="1"/>
  <c r="L66" i="1" s="1"/>
  <c r="L18" i="1"/>
  <c r="L48" i="1" s="1"/>
  <c r="L5" i="1"/>
  <c r="L7" i="1" s="1"/>
  <c r="L50" i="1" l="1"/>
  <c r="M48" i="1"/>
  <c r="M7" i="1"/>
  <c r="M50" i="1" l="1"/>
  <c r="K5" i="1"/>
  <c r="J13" i="1"/>
  <c r="K18" i="1" l="1"/>
  <c r="K48" i="1" s="1"/>
  <c r="K66" i="1"/>
  <c r="K7" i="1"/>
  <c r="K50" i="1" l="1"/>
  <c r="J5" i="1"/>
  <c r="J16" i="1"/>
  <c r="J32" i="1"/>
  <c r="J17" i="1"/>
  <c r="J15" i="1"/>
  <c r="J18" i="1" l="1"/>
  <c r="J48" i="1" s="1"/>
  <c r="J66" i="1"/>
  <c r="J7" i="1"/>
  <c r="J50" i="1" l="1"/>
  <c r="I5" i="1"/>
  <c r="I7" i="1" s="1"/>
  <c r="I66" i="1"/>
  <c r="I48" i="1" l="1"/>
  <c r="I50" i="1" s="1"/>
  <c r="H5" i="1" l="1"/>
  <c r="H7" i="1" s="1"/>
  <c r="H18" i="1" l="1"/>
  <c r="H48" i="1" s="1"/>
  <c r="H50" i="1" s="1"/>
  <c r="H66" i="1" l="1"/>
  <c r="G66" i="1" l="1"/>
  <c r="F56" i="1"/>
  <c r="F66" i="1" s="1"/>
  <c r="G32" i="1"/>
  <c r="G18" i="1"/>
  <c r="F18" i="1"/>
  <c r="G16" i="1"/>
  <c r="F14" i="1"/>
  <c r="G13" i="1"/>
  <c r="G9" i="1"/>
  <c r="G5" i="1"/>
  <c r="G7" i="1" s="1"/>
  <c r="F5" i="1"/>
  <c r="F7" i="1" s="1"/>
  <c r="G48" i="1" l="1"/>
  <c r="G50" i="1" s="1"/>
  <c r="F48" i="1"/>
  <c r="F50" i="1" s="1"/>
</calcChain>
</file>

<file path=xl/sharedStrings.xml><?xml version="1.0" encoding="utf-8"?>
<sst xmlns="http://schemas.openxmlformats.org/spreadsheetml/2006/main" count="694" uniqueCount="214">
  <si>
    <t>Sweep Accounts &amp; Other Bank Accounts</t>
  </si>
  <si>
    <t xml:space="preserve"> </t>
  </si>
  <si>
    <t>YE - 6/30/2014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</si>
  <si>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</si>
  <si>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</si>
  <si>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</si>
  <si>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</si>
  <si>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</si>
  <si>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</si>
  <si>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</si>
  <si>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</si>
  <si>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</si>
  <si>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</si>
  <si>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</si>
  <si>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</si>
  <si>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</si>
  <si>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</si>
  <si>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</si>
  <si>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</si>
  <si>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</si>
  <si>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</si>
  <si>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</si>
  <si>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Telecom  -Depository</t>
  </si>
  <si>
    <t>400</t>
  </si>
  <si>
    <t>1000_400</t>
  </si>
  <si>
    <t>Airport</t>
  </si>
  <si>
    <t>Airport - Depository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</si>
  <si>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</si>
  <si>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</si>
  <si>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</si>
  <si>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</si>
  <si>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</si>
  <si>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</si>
  <si>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</si>
  <si>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</si>
  <si>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Capital Improvements Project</t>
  </si>
  <si>
    <t>1050_201</t>
  </si>
  <si>
    <t>Impact</t>
  </si>
  <si>
    <t>Impact Fees</t>
  </si>
  <si>
    <t>1100_700</t>
  </si>
  <si>
    <t>Pennies for Parks</t>
  </si>
  <si>
    <t>264</t>
  </si>
  <si>
    <t>1000_200</t>
  </si>
  <si>
    <t>Traffic - Depository</t>
  </si>
  <si>
    <t>301</t>
  </si>
  <si>
    <t>1000_300</t>
  </si>
  <si>
    <t>CEDO</t>
  </si>
  <si>
    <t>Bank Account (s)</t>
  </si>
  <si>
    <t>1050_425</t>
  </si>
  <si>
    <t>Operating Maintenance Reserve</t>
  </si>
  <si>
    <t>1050_400</t>
  </si>
  <si>
    <t>2003 Debt Service Fund</t>
  </si>
  <si>
    <t>1100_450</t>
  </si>
  <si>
    <t>Passenger Facility Charges</t>
  </si>
  <si>
    <t>1000_415</t>
  </si>
  <si>
    <t>Prepaid - Debt Coverage Improvement</t>
  </si>
  <si>
    <t>1000_420</t>
  </si>
  <si>
    <t>Airport - CFC</t>
  </si>
  <si>
    <t>GAN AIP Deposit Account</t>
  </si>
  <si>
    <t>1050_487</t>
  </si>
  <si>
    <t>Peoples</t>
  </si>
  <si>
    <t>Debt Service Res 2012 A</t>
  </si>
  <si>
    <t>1050_488</t>
  </si>
  <si>
    <t>Debt Service Res. 2012 B</t>
  </si>
  <si>
    <t>1050_489</t>
  </si>
  <si>
    <t>Debt Service Res. 2012 C</t>
  </si>
  <si>
    <t>1050_490</t>
  </si>
  <si>
    <t xml:space="preserve">Debt Service Res. 2012 ABC COI </t>
  </si>
  <si>
    <t>1050_491</t>
  </si>
  <si>
    <t>2012 ABC Construction</t>
  </si>
  <si>
    <t>1050_430</t>
  </si>
  <si>
    <t>Cash Reserve - Required by Bond Covenant</t>
  </si>
  <si>
    <t>1000_600</t>
  </si>
  <si>
    <t>BCDC</t>
  </si>
  <si>
    <t>BCDC - Reserve Requirements</t>
  </si>
  <si>
    <t>1000_603</t>
  </si>
  <si>
    <t>BCDC - Depository</t>
  </si>
  <si>
    <t>1000_605</t>
  </si>
  <si>
    <t>BCDC  - Reserve Requirement</t>
  </si>
  <si>
    <t>500's</t>
  </si>
  <si>
    <t>1100_500</t>
  </si>
  <si>
    <t>Perpetual</t>
  </si>
  <si>
    <t xml:space="preserve">Cash Miscellaneous </t>
  </si>
  <si>
    <t>1050_107</t>
  </si>
  <si>
    <t>Equitable Sharing</t>
  </si>
  <si>
    <t>704</t>
  </si>
  <si>
    <t>1000_700</t>
  </si>
  <si>
    <t xml:space="preserve">Green Mountain Power </t>
  </si>
  <si>
    <t>1000_102</t>
  </si>
  <si>
    <t>HR (ERRP) Reimbursements</t>
  </si>
  <si>
    <t>1000_110</t>
  </si>
  <si>
    <t>1000_125</t>
  </si>
  <si>
    <t>Payroll - ADP Disbursement</t>
  </si>
  <si>
    <t>1050_135</t>
  </si>
  <si>
    <t>Cemetery Perpetual Care Fund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</si>
  <si>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</si>
  <si>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</si>
  <si>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</si>
  <si>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</si>
  <si>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</si>
  <si>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</si>
  <si>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</si>
  <si>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</si>
  <si>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</si>
  <si>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</si>
  <si>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</si>
  <si>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(Due To)  / Due From</t>
  </si>
  <si>
    <t>Amounts that are positive owe to the Sweep Account.</t>
  </si>
  <si>
    <t>Account</t>
  </si>
  <si>
    <t>1100_101</t>
  </si>
  <si>
    <t xml:space="preserve"> General Fund</t>
  </si>
  <si>
    <t>Capital Fund</t>
  </si>
  <si>
    <t>A</t>
  </si>
  <si>
    <t>1100_125</t>
  </si>
  <si>
    <t xml:space="preserve"> Retirement Fund</t>
  </si>
  <si>
    <t>B</t>
  </si>
  <si>
    <t>1100_301</t>
  </si>
  <si>
    <t xml:space="preserve"> Community &amp; Economic Dev. Fund</t>
  </si>
  <si>
    <t>1100_400</t>
  </si>
  <si>
    <t xml:space="preserve"> Airport Fund</t>
  </si>
  <si>
    <t>C</t>
  </si>
  <si>
    <t>484</t>
  </si>
  <si>
    <t>1100_484</t>
  </si>
  <si>
    <t xml:space="preserve"> Burlington Telecom -  Unfunded</t>
  </si>
  <si>
    <t>Tax Anticipation Note  - Nothing Owed</t>
  </si>
  <si>
    <t>Total</t>
  </si>
  <si>
    <t>1100_235</t>
  </si>
  <si>
    <t>Marketplace</t>
  </si>
  <si>
    <t>Church Street Marketplace</t>
  </si>
  <si>
    <t>Adopted</t>
  </si>
  <si>
    <t>Budget</t>
  </si>
  <si>
    <t>Amended</t>
  </si>
  <si>
    <t>Current Month</t>
  </si>
  <si>
    <t>YTD</t>
  </si>
  <si>
    <t>Budget - YTD</t>
  </si>
  <si>
    <t>% used/</t>
  </si>
  <si>
    <t>Amendments</t>
  </si>
  <si>
    <t>Transactions</t>
  </si>
  <si>
    <t>Encumbrances</t>
  </si>
  <si>
    <t>Rec'd</t>
  </si>
  <si>
    <t>REVENUE</t>
  </si>
  <si>
    <t>4950</t>
  </si>
  <si>
    <t>Donations</t>
  </si>
  <si>
    <t>+++</t>
  </si>
  <si>
    <t>4990</t>
  </si>
  <si>
    <t>Interfund Transfer Proceeds</t>
  </si>
  <si>
    <t>4990_100</t>
  </si>
  <si>
    <t>Interfund Transfer Proceeds General Fund</t>
  </si>
  <si>
    <t>REVENUE TOTALS</t>
  </si>
  <si>
    <t>EXPENSE</t>
  </si>
  <si>
    <t>5000</t>
  </si>
  <si>
    <t>Salaries and Wages</t>
  </si>
  <si>
    <t>5000_100</t>
  </si>
  <si>
    <t>Salaries and Wages Regular, Full Time</t>
  </si>
  <si>
    <t>5400</t>
  </si>
  <si>
    <t>Employee Benefits</t>
  </si>
  <si>
    <t>5400_100</t>
  </si>
  <si>
    <t>Employee Benefits FICA</t>
  </si>
  <si>
    <t>7303</t>
  </si>
  <si>
    <t>Regulatory and Bank Fees</t>
  </si>
  <si>
    <t>9500</t>
  </si>
  <si>
    <t>Capital Outlay</t>
  </si>
  <si>
    <t>9500_110</t>
  </si>
  <si>
    <t>Capital Outlay Capital Expenditures</t>
  </si>
  <si>
    <t>EXPENSE TOTALS</t>
  </si>
  <si>
    <t>Grand Totals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</si>
  <si>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09/01/14 - 09/30/14
Include Rollup Account and Rollup to Account
</t>
    </r>
  </si>
  <si>
    <r>
      <t xml:space="preserve">Fund   </t>
    </r>
    <r>
      <rPr>
        <b/>
        <sz val="7"/>
        <rFont val="tahoma"/>
        <charset val="1"/>
      </rPr>
      <t>700 - Capital Fund - General</t>
    </r>
  </si>
  <si>
    <r>
      <t xml:space="preserve">Department   </t>
    </r>
    <r>
      <rPr>
        <b/>
        <sz val="7"/>
        <rFont val="tahoma"/>
        <charset val="1"/>
      </rPr>
      <t>23 - Parks and Recreation</t>
    </r>
  </si>
  <si>
    <r>
      <t xml:space="preserve">Division   </t>
    </r>
    <r>
      <rPr>
        <b/>
        <sz val="7"/>
        <rFont val="tahoma"/>
        <charset val="1"/>
      </rPr>
      <t>000 - Admin</t>
    </r>
  </si>
  <si>
    <r>
      <t xml:space="preserve">Program   </t>
    </r>
    <r>
      <rPr>
        <b/>
        <sz val="7"/>
        <rFont val="tahoma"/>
        <charset val="1"/>
      </rPr>
      <t>701 - Pennies for Parks</t>
    </r>
  </si>
  <si>
    <r>
      <t>4990 - Interfund Transfer Proceeds</t>
    </r>
    <r>
      <rPr>
        <sz val="7"/>
        <rFont val="Tahoma"/>
        <charset val="1"/>
      </rPr>
      <t xml:space="preserve"> Totals</t>
    </r>
  </si>
  <si>
    <r>
      <t xml:space="preserve">Program   </t>
    </r>
    <r>
      <rPr>
        <b/>
        <sz val="7"/>
        <rFont val="tahoma"/>
        <charset val="1"/>
      </rPr>
      <t>701 - Pennies for Parks</t>
    </r>
    <r>
      <rPr>
        <sz val="7"/>
        <rFont val="Tahoma"/>
        <charset val="1"/>
      </rPr>
      <t xml:space="preserve"> Totals</t>
    </r>
  </si>
  <si>
    <r>
      <t xml:space="preserve">Division   </t>
    </r>
    <r>
      <rPr>
        <b/>
        <sz val="7"/>
        <rFont val="tahoma"/>
        <charset val="1"/>
      </rPr>
      <t>000 - Admin</t>
    </r>
    <r>
      <rPr>
        <sz val="7"/>
        <rFont val="Tahoma"/>
        <charset val="1"/>
      </rPr>
      <t xml:space="preserve"> Totals</t>
    </r>
  </si>
  <si>
    <r>
      <t xml:space="preserve">Department   </t>
    </r>
    <r>
      <rPr>
        <b/>
        <sz val="7"/>
        <rFont val="tahoma"/>
        <charset val="1"/>
      </rPr>
      <t>23 - Parks and Recreation</t>
    </r>
    <r>
      <rPr>
        <sz val="7"/>
        <rFont val="Tahoma"/>
        <charset val="1"/>
      </rPr>
      <t xml:space="preserve"> Totals</t>
    </r>
  </si>
  <si>
    <r>
      <t>5000 - Salaries and Wages</t>
    </r>
    <r>
      <rPr>
        <sz val="7"/>
        <rFont val="Tahoma"/>
        <charset val="1"/>
      </rPr>
      <t xml:space="preserve"> Totals</t>
    </r>
  </si>
  <si>
    <r>
      <t>5400 - Employee Benefits</t>
    </r>
    <r>
      <rPr>
        <sz val="7"/>
        <rFont val="Tahoma"/>
        <charset val="1"/>
      </rPr>
      <t xml:space="preserve"> Totals</t>
    </r>
  </si>
  <si>
    <r>
      <t>9500 - Capital Outlay</t>
    </r>
    <r>
      <rPr>
        <sz val="7"/>
        <rFont val="Tahoma"/>
        <charset val="1"/>
      </rPr>
      <t xml:space="preserve"> Totals</t>
    </r>
  </si>
  <si>
    <r>
      <t xml:space="preserve">Fund   </t>
    </r>
    <r>
      <rPr>
        <b/>
        <sz val="7"/>
        <rFont val="tahoma"/>
        <charset val="1"/>
      </rPr>
      <t>700 - Capital Fund - General</t>
    </r>
    <r>
      <rPr>
        <sz val="7"/>
        <rFont val="Tahoma"/>
        <charset val="1"/>
      </rPr>
      <t xml:space="preserve"> Totals</t>
    </r>
  </si>
  <si>
    <t>Available Cash</t>
  </si>
  <si>
    <t>Restricted and Assigned Cash</t>
  </si>
  <si>
    <t>Fund   700 - General Cap/Parks Dedicated</t>
  </si>
  <si>
    <t>Department   23 - Parks and Recreation</t>
  </si>
  <si>
    <t>Division   000 - Admin</t>
  </si>
  <si>
    <t>Program   701 - Pennies for Parks</t>
  </si>
  <si>
    <t>4990 - Interfund Transfer Proceeds Totals</t>
  </si>
  <si>
    <t>Program   701 - Pennies for Parks Totals</t>
  </si>
  <si>
    <t>Division   000 - Admin Totals</t>
  </si>
  <si>
    <t>Department   23 - Parks and Recreation Totals</t>
  </si>
  <si>
    <t>5000 - Salaries and Wages Totals</t>
  </si>
  <si>
    <t>5400 - Employee Benefits Totals</t>
  </si>
  <si>
    <t>9500 - Capital Outlay Totals</t>
  </si>
  <si>
    <t>Fund   700 - General Cap/Parks Dedicated Totals</t>
  </si>
  <si>
    <t>Cemetery Depository - Interest only</t>
  </si>
  <si>
    <t>Contingency - Main Operating</t>
  </si>
  <si>
    <t>4990_709</t>
  </si>
  <si>
    <t>Interfund Transfer Proceeds Capital Improvement Program Fund</t>
  </si>
  <si>
    <r>
      <t xml:space="preserve">Fund   </t>
    </r>
    <r>
      <rPr>
        <b/>
        <sz val="7"/>
        <rFont val="tahoma"/>
        <charset val="1"/>
      </rPr>
      <t>700 - General Cap/Parks Dedicated</t>
    </r>
  </si>
  <si>
    <r>
      <t xml:space="preserve">Fund   </t>
    </r>
    <r>
      <rPr>
        <b/>
        <sz val="7"/>
        <rFont val="tahoma"/>
        <charset val="1"/>
      </rPr>
      <t>700 - General Cap/Parks Dedicated</t>
    </r>
    <r>
      <rPr>
        <sz val="7"/>
        <rFont val="Tahoma"/>
        <charset val="1"/>
      </rPr>
      <t xml:space="preserve"> Totals</t>
    </r>
  </si>
  <si>
    <t>Keybank</t>
  </si>
  <si>
    <t>BCDC - Restricted Cash</t>
  </si>
  <si>
    <t>D</t>
  </si>
  <si>
    <t>E</t>
  </si>
  <si>
    <t>Water Service</t>
  </si>
  <si>
    <t xml:space="preserve">Water, Wastewater &amp; Storm </t>
  </si>
  <si>
    <t>Traffic</t>
  </si>
  <si>
    <t xml:space="preserve">Budget Performance Report
Date Range 12/01/14 - 12/31/14
Include Rollup Account and Rollup to Account
</t>
  </si>
  <si>
    <t>Last Year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</si>
  <si>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02/01/15 - 02/28/15
Include Rollup Account and Rollup to Account
</t>
    </r>
  </si>
  <si>
    <t>We received our tax payments on March 12.</t>
  </si>
  <si>
    <t>We reimbursed this fund with tax payments</t>
  </si>
  <si>
    <t>Retirement fund will owe the City no money as the dedicated tax will be applied on the March report.</t>
  </si>
  <si>
    <t>Airport reimbursed the City $1.2 million on March 17, and the amount outstanding will be applied on the March report.</t>
  </si>
  <si>
    <t>We submitted reimbursement to VMB on March 18th, and the amount owed to the Sweep account will drop  by approximately $1M on the March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</si>
</sst>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[$-10409]#,###.00;\(#,###.00\)"/>
    <numFmt numFmtId="166" formatCode="[$-10409]&quot;$&quot;#,##0.00;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tahoma"/>
      <charset val="1"/>
    </font>
    <font>
      <sz val="10"/>
      <name val="Arial"/>
      <charset val="1"/>
    </font>
    <font>
      <sz val="11.95"/>
      <name val="tahoma"/>
      <charset val="1"/>
    </font>
    <font>
      <sz val="7"/>
      <name val="Tahoma"/>
      <charset val="1"/>
    </font>
    <font>
      <b/>
      <sz val="7"/>
      <name val="tahoma"/>
      <charset val="1"/>
    </font>
    <font>
      <sz val="10"/>
      <name val="Arial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1"/>
      </top>
      <bottom/>
      <diagonal/>
    </border>
    <border>
      <left/>
      <right/>
      <top style="double">
        <color indexed="1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108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164" fontId="6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164" fontId="5" fillId="2" borderId="1" xfId="1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37" fontId="9" fillId="2" borderId="1" xfId="0" applyNumberFormat="1" applyFont="1" applyFill="1" applyBorder="1" applyAlignment="1">
      <alignment horizontal="center"/>
    </xf>
    <xf numFmtId="37" fontId="10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0" fillId="2" borderId="0" xfId="0" applyFill="1" applyBorder="1"/>
    <xf numFmtId="0" fontId="12" fillId="0" borderId="0" xfId="0" applyFont="1"/>
    <xf numFmtId="0" fontId="16" fillId="0" borderId="0" xfId="0" applyFont="1" applyAlignment="1" applyProtection="1">
      <alignment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3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166" fontId="16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4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0" fontId="17" fillId="0" borderId="4" xfId="0" applyFont="1" applyBorder="1" applyAlignment="1" applyProtection="1">
      <alignment horizontal="right" vertical="top" wrapText="1" readingOrder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7" fillId="0" borderId="5" xfId="0" applyFont="1" applyBorder="1" applyAlignment="1" applyProtection="1">
      <alignment horizontal="right" vertical="top" wrapText="1" readingOrder="1"/>
      <protection locked="0"/>
    </xf>
    <xf numFmtId="164" fontId="5" fillId="2" borderId="6" xfId="1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/>
    <xf numFmtId="164" fontId="5" fillId="2" borderId="7" xfId="1" applyNumberFormat="1" applyFont="1" applyFill="1" applyBorder="1"/>
    <xf numFmtId="0" fontId="6" fillId="3" borderId="1" xfId="0" applyFont="1" applyFill="1" applyBorder="1"/>
    <xf numFmtId="164" fontId="6" fillId="3" borderId="8" xfId="1" applyNumberFormat="1" applyFont="1" applyFill="1" applyBorder="1"/>
    <xf numFmtId="4" fontId="0" fillId="0" borderId="0" xfId="0" applyNumberFormat="1"/>
    <xf numFmtId="8" fontId="0" fillId="0" borderId="0" xfId="0" applyNumberFormat="1"/>
    <xf numFmtId="0" fontId="12" fillId="0" borderId="0" xfId="0" applyFont="1"/>
    <xf numFmtId="0" fontId="16" fillId="0" borderId="0" xfId="2" applyFont="1" applyAlignment="1" applyProtection="1">
      <alignment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8" fillId="0" borderId="0" xfId="2" applyFont="1"/>
    <xf numFmtId="0" fontId="16" fillId="0" borderId="3" xfId="2" applyFont="1" applyBorder="1" applyAlignment="1" applyProtection="1">
      <alignment horizontal="right" vertical="top" wrapText="1" readingOrder="1"/>
      <protection locked="0"/>
    </xf>
    <xf numFmtId="0" fontId="14" fillId="0" borderId="0" xfId="2" applyFont="1" applyAlignment="1" applyProtection="1">
      <alignment vertical="top" wrapText="1" readingOrder="1"/>
      <protection locked="0"/>
    </xf>
    <xf numFmtId="165" fontId="16" fillId="0" borderId="0" xfId="2" applyNumberFormat="1" applyFont="1" applyAlignment="1" applyProtection="1">
      <alignment horizontal="right" vertical="top" wrapText="1" readingOrder="1"/>
      <protection locked="0"/>
    </xf>
    <xf numFmtId="166" fontId="16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6" fillId="0" borderId="4" xfId="2" applyFont="1" applyBorder="1" applyAlignment="1" applyProtection="1">
      <alignment horizontal="right" vertical="top" wrapText="1" readingOrder="1"/>
      <protection locked="0"/>
    </xf>
    <xf numFmtId="0" fontId="14" fillId="0" borderId="0" xfId="2" applyFont="1" applyAlignment="1" applyProtection="1">
      <alignment horizontal="right" vertical="top" wrapText="1" readingOrder="1"/>
      <protection locked="0"/>
    </xf>
    <xf numFmtId="0" fontId="17" fillId="0" borderId="0" xfId="2" applyFont="1" applyAlignment="1" applyProtection="1">
      <alignment horizontal="right" vertical="top" wrapText="1" readingOrder="1"/>
      <protection locked="0"/>
    </xf>
    <xf numFmtId="0" fontId="17" fillId="0" borderId="4" xfId="2" applyFont="1" applyBorder="1" applyAlignment="1" applyProtection="1">
      <alignment horizontal="right" vertical="top" wrapText="1" readingOrder="1"/>
      <protection locked="0"/>
    </xf>
    <xf numFmtId="166" fontId="16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7" fillId="0" borderId="5" xfId="2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wrapText="1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2" fillId="0" borderId="0" xfId="0" applyFont="1"/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166" fontId="16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0" fontId="16" fillId="0" borderId="3" xfId="0" applyFont="1" applyBorder="1" applyAlignment="1" applyProtection="1">
      <alignment horizontal="right" vertical="top" wrapText="1" readingOrder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164" fontId="5" fillId="0" borderId="1" xfId="1" applyNumberFormat="1" applyFont="1" applyFill="1" applyBorder="1"/>
    <xf numFmtId="0" fontId="0" fillId="0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8" fillId="0" borderId="0" xfId="2" applyFont="1"/>
    <xf numFmtId="0" fontId="16" fillId="0" borderId="3" xfId="2" applyFont="1" applyBorder="1" applyAlignment="1" applyProtection="1">
      <alignment vertical="top" wrapText="1" readingOrder="1"/>
      <protection locked="0"/>
    </xf>
    <xf numFmtId="0" fontId="18" fillId="0" borderId="3" xfId="2" applyFont="1" applyBorder="1" applyAlignment="1" applyProtection="1">
      <alignment vertical="top" wrapText="1"/>
      <protection locked="0"/>
    </xf>
    <xf numFmtId="0" fontId="16" fillId="0" borderId="3" xfId="2" applyFont="1" applyBorder="1" applyAlignment="1" applyProtection="1">
      <alignment horizontal="right" vertical="top" wrapText="1" readingOrder="1"/>
      <protection locked="0"/>
    </xf>
    <xf numFmtId="0" fontId="17" fillId="0" borderId="0" xfId="2" applyFont="1" applyAlignment="1" applyProtection="1">
      <alignment vertical="top" wrapText="1" readingOrder="1"/>
      <protection locked="0"/>
    </xf>
    <xf numFmtId="0" fontId="16" fillId="0" borderId="0" xfId="2" applyFont="1" applyAlignment="1" applyProtection="1">
      <alignment vertical="top" wrapText="1" readingOrder="1"/>
      <protection locked="0"/>
    </xf>
    <xf numFmtId="0" fontId="17" fillId="0" borderId="0" xfId="2" applyFont="1" applyAlignment="1" applyProtection="1">
      <alignment horizontal="right" vertical="top" wrapText="1" readingOrder="1"/>
      <protection locked="0"/>
    </xf>
    <xf numFmtId="166" fontId="16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8" fillId="0" borderId="4" xfId="2" applyFont="1" applyBorder="1" applyAlignment="1" applyProtection="1">
      <alignment vertical="top" wrapText="1"/>
      <protection locked="0"/>
    </xf>
    <xf numFmtId="165" fontId="16" fillId="0" borderId="0" xfId="2" applyNumberFormat="1" applyFont="1" applyAlignment="1" applyProtection="1">
      <alignment horizontal="right" vertical="top" wrapText="1" readingOrder="1"/>
      <protection locked="0"/>
    </xf>
    <xf numFmtId="166" fontId="16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8" fillId="0" borderId="5" xfId="2" applyFont="1" applyBorder="1" applyAlignment="1" applyProtection="1">
      <alignment vertical="top" wrapText="1"/>
      <protection locked="0"/>
    </xf>
    <xf numFmtId="0" fontId="12" fillId="0" borderId="0" xfId="0" applyFont="1"/>
    <xf numFmtId="0" fontId="13" fillId="0" borderId="0" xfId="0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3" xfId="0" applyFont="1" applyBorder="1" applyAlignment="1" applyProtection="1">
      <alignment vertical="top" wrapText="1" readingOrder="1"/>
      <protection locked="0"/>
    </xf>
    <xf numFmtId="0" fontId="12" fillId="0" borderId="3" xfId="0" applyFont="1" applyBorder="1" applyAlignment="1" applyProtection="1">
      <alignment vertical="top" wrapText="1"/>
      <protection locked="0"/>
    </xf>
    <xf numFmtId="0" fontId="16" fillId="0" borderId="3" xfId="0" applyFont="1" applyBorder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vertical="top" wrapText="1" readingOrder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166" fontId="16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4" xfId="0" applyFont="1" applyBorder="1" applyAlignment="1" applyProtection="1">
      <alignment vertical="top" wrapText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0" fontId="19" fillId="0" borderId="0" xfId="0" applyFont="1"/>
    <xf numFmtId="164" fontId="19" fillId="2" borderId="9" xfId="1" applyNumberFormat="1" applyFont="1" applyFill="1" applyBorder="1"/>
    <xf numFmtId="0" fontId="19" fillId="0" borderId="0" xfId="0" applyFont="1" applyFill="1"/>
    <xf numFmtId="0" fontId="19" fillId="2" borderId="0" xfId="0" applyFont="1" applyFill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9</xdr:col>
      <xdr:colOff>85725</xdr:colOff>
      <xdr:row>1</xdr:row>
      <xdr:rowOff>0</xdr:rowOff>
    </xdr:to>
    <xdr:pic>
      <xdr:nvPicPr>
        <xdr:cNvPr id="2" name="Picture 0" descr="fc49936addef4099a71dff872c160d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9</xdr:col>
      <xdr:colOff>9525</xdr:colOff>
      <xdr:row>183</xdr:row>
      <xdr:rowOff>1038225</xdr:rowOff>
    </xdr:to>
    <xdr:pic>
      <xdr:nvPicPr>
        <xdr:cNvPr id="3" name="Picture 0" descr="11d51f526dc549528e458936ed75b0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workbookViewId="0">
      <selection sqref="A1:G1"/>
    </sheetView>
  </sheetViews>
  <sheetFormatPr defaultRowHeight="15.75" x14ac:dyDescent="0.25"/>
  <cols>
    <col min="1" max="1" width="10.85546875" customWidth="1"/>
    <col min="2" max="2" width="20.5703125" customWidth="1"/>
    <col min="3" max="3" width="19.42578125" customWidth="1"/>
    <col min="4" max="4" width="21" customWidth="1"/>
    <col min="5" max="5" width="49.28515625" customWidth="1"/>
    <col min="6" max="6" width="28.7109375" customWidth="1"/>
    <col min="7" max="13" width="25.140625" customWidth="1"/>
    <col min="14" max="14" width="12.28515625" style="104" bestFit="1" customWidth="1"/>
  </cols>
  <sheetData>
    <row r="1" spans="1:14" ht="31.5" x14ac:dyDescent="0.5">
      <c r="A1" s="73" t="s">
        <v>0</v>
      </c>
      <c r="B1" s="73"/>
      <c r="C1" s="73"/>
      <c r="D1" s="73"/>
      <c r="E1" s="73"/>
      <c r="F1" s="73"/>
      <c r="G1" s="73"/>
      <c r="H1" s="5"/>
      <c r="I1" s="5"/>
      <c r="J1" s="5"/>
      <c r="K1" s="5"/>
      <c r="L1" s="5"/>
      <c r="M1" s="5"/>
    </row>
    <row r="2" spans="1:14" ht="20.100000000000001" customHeight="1" x14ac:dyDescent="0.35">
      <c r="A2" s="74" t="s">
        <v>1</v>
      </c>
      <c r="B2" s="74"/>
      <c r="C2" s="74"/>
      <c r="D2" s="74"/>
      <c r="E2" s="74"/>
      <c r="F2" s="2" t="s">
        <v>1</v>
      </c>
      <c r="G2" s="2"/>
      <c r="H2" s="2"/>
      <c r="I2" s="2"/>
      <c r="J2" s="2"/>
      <c r="K2" s="2"/>
      <c r="L2" s="2"/>
      <c r="M2" s="2"/>
    </row>
    <row r="3" spans="1:14" ht="18.75" x14ac:dyDescent="0.3">
      <c r="A3" s="3"/>
      <c r="B3" s="4"/>
      <c r="C3" s="4"/>
      <c r="D3" s="4"/>
      <c r="E3" s="3"/>
      <c r="F3" s="5" t="s">
        <v>2</v>
      </c>
      <c r="G3" s="5">
        <v>41899</v>
      </c>
      <c r="H3" s="5">
        <v>41929</v>
      </c>
      <c r="I3" s="5">
        <v>41963</v>
      </c>
      <c r="J3" s="5">
        <v>41992</v>
      </c>
      <c r="K3" s="5">
        <v>42026</v>
      </c>
      <c r="L3" s="5">
        <v>42054</v>
      </c>
      <c r="M3" s="5">
        <v>42082</v>
      </c>
    </row>
    <row r="4" spans="1:14" ht="18.75" x14ac:dyDescent="0.3">
      <c r="A4" s="6" t="s">
        <v>3</v>
      </c>
      <c r="B4" s="7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L4" s="8" t="s">
        <v>8</v>
      </c>
      <c r="M4" s="8" t="s">
        <v>8</v>
      </c>
    </row>
    <row r="5" spans="1:14" ht="18" customHeight="1" x14ac:dyDescent="0.3">
      <c r="A5" s="9">
        <v>101</v>
      </c>
      <c r="B5" s="10"/>
      <c r="C5" s="10" t="s">
        <v>9</v>
      </c>
      <c r="D5" s="10" t="s">
        <v>10</v>
      </c>
      <c r="E5" s="11" t="s">
        <v>11</v>
      </c>
      <c r="F5" s="12">
        <f>2350741.07+980612.75-1703544</f>
        <v>1627809.8199999998</v>
      </c>
      <c r="G5" s="12">
        <f>1164013.35+244134-209281-68209-254796+89319+21491.4</f>
        <v>986671.75000000012</v>
      </c>
      <c r="H5" s="12">
        <f>187369.6+1399690.13+151970+183093+3973-70333</f>
        <v>1855762.73</v>
      </c>
      <c r="I5" s="12">
        <f>4973075.24+7064284.56-556541-243359-9251-594428</f>
        <v>10633780.800000001</v>
      </c>
      <c r="J5" s="12">
        <f>1225272.75+581302.35-297939+686951.36-16996-72306-647001-96306-140856</f>
        <v>1222122.46</v>
      </c>
      <c r="K5" s="12">
        <f>762411.64+1185925.06-36090.44-350529.47-51272</f>
        <v>1510444.7900000003</v>
      </c>
      <c r="L5" s="12">
        <f>804138.9+623392.35+975996.42-735485</f>
        <v>1668042.67</v>
      </c>
      <c r="M5" s="12">
        <f>3765533.01+7445733.8-507796.74-1691996-150220.94-140856</f>
        <v>8720397.129999999</v>
      </c>
    </row>
    <row r="6" spans="1:14" ht="18" customHeight="1" thickBot="1" x14ac:dyDescent="0.35">
      <c r="A6" s="9" t="s">
        <v>12</v>
      </c>
      <c r="B6" s="10" t="s">
        <v>13</v>
      </c>
      <c r="C6" s="10" t="s">
        <v>9</v>
      </c>
      <c r="D6" s="10" t="s">
        <v>14</v>
      </c>
      <c r="E6" s="11" t="s">
        <v>15</v>
      </c>
      <c r="F6" s="40">
        <v>5927123</v>
      </c>
      <c r="G6" s="40">
        <v>5927122.5</v>
      </c>
      <c r="H6" s="40">
        <v>2927122.5</v>
      </c>
      <c r="I6" s="40">
        <v>8927122.5</v>
      </c>
      <c r="J6" s="40">
        <v>3927122.5</v>
      </c>
      <c r="K6" s="40">
        <v>927122.5</v>
      </c>
      <c r="L6" s="40">
        <v>427122.5</v>
      </c>
      <c r="M6" s="40">
        <v>8927122.5</v>
      </c>
    </row>
    <row r="7" spans="1:14" ht="18" customHeight="1" thickBot="1" x14ac:dyDescent="0.35">
      <c r="A7" s="9"/>
      <c r="B7" s="10"/>
      <c r="C7" s="10"/>
      <c r="D7" s="10"/>
      <c r="E7" s="41" t="s">
        <v>179</v>
      </c>
      <c r="F7" s="42">
        <f>SUM(F5:F6)</f>
        <v>7554932.8200000003</v>
      </c>
      <c r="G7" s="42">
        <f t="shared" ref="G7:J7" si="0">SUM(G5:G6)</f>
        <v>6913794.25</v>
      </c>
      <c r="H7" s="42">
        <f t="shared" si="0"/>
        <v>4782885.2300000004</v>
      </c>
      <c r="I7" s="42">
        <f t="shared" si="0"/>
        <v>19560903.300000001</v>
      </c>
      <c r="J7" s="42">
        <f t="shared" si="0"/>
        <v>5149244.96</v>
      </c>
      <c r="K7" s="42">
        <f>SUM(K5:K6)</f>
        <v>2437567.29</v>
      </c>
      <c r="L7" s="42">
        <f>SUM(L5:L6)</f>
        <v>2095165.17</v>
      </c>
      <c r="M7" s="42">
        <f>SUM(M5:M6)</f>
        <v>17647519.629999999</v>
      </c>
      <c r="N7" s="104" t="s">
        <v>112</v>
      </c>
    </row>
    <row r="8" spans="1:14" ht="18" customHeight="1" thickTop="1" x14ac:dyDescent="0.3">
      <c r="A8" s="9"/>
      <c r="B8" s="10"/>
      <c r="C8" s="10"/>
      <c r="D8" s="10"/>
      <c r="E8" s="11"/>
      <c r="F8" s="36"/>
      <c r="G8" s="36"/>
      <c r="H8" s="36"/>
      <c r="I8" s="36"/>
      <c r="J8" s="36"/>
      <c r="K8" s="36"/>
      <c r="L8" s="36"/>
      <c r="M8" s="36"/>
    </row>
    <row r="9" spans="1:14" ht="18" customHeight="1" x14ac:dyDescent="0.3">
      <c r="A9" s="9" t="s">
        <v>16</v>
      </c>
      <c r="B9" s="10" t="s">
        <v>17</v>
      </c>
      <c r="C9" s="10" t="s">
        <v>16</v>
      </c>
      <c r="D9" s="10" t="s">
        <v>14</v>
      </c>
      <c r="E9" s="11" t="s">
        <v>18</v>
      </c>
      <c r="F9" s="12">
        <v>1662921.62</v>
      </c>
      <c r="G9" s="12">
        <f>1662922-244134</f>
        <v>1418788</v>
      </c>
      <c r="H9" s="12">
        <v>1510952</v>
      </c>
      <c r="I9" s="12">
        <v>2067493.24</v>
      </c>
      <c r="J9" s="12">
        <v>1565434</v>
      </c>
      <c r="K9" s="12">
        <v>10952</v>
      </c>
      <c r="L9" s="12">
        <v>10952</v>
      </c>
      <c r="M9" s="12">
        <f>10952+1691996</f>
        <v>1702948</v>
      </c>
      <c r="N9" s="104" t="s">
        <v>115</v>
      </c>
    </row>
    <row r="10" spans="1:14" ht="18" customHeight="1" x14ac:dyDescent="0.3">
      <c r="A10" s="9" t="s">
        <v>19</v>
      </c>
      <c r="B10" s="10" t="s">
        <v>20</v>
      </c>
      <c r="C10" s="10" t="s">
        <v>21</v>
      </c>
      <c r="D10" s="10" t="s">
        <v>10</v>
      </c>
      <c r="E10" s="11" t="s">
        <v>22</v>
      </c>
      <c r="F10" s="12">
        <v>1916828.34</v>
      </c>
      <c r="G10" s="12">
        <v>1725538.5</v>
      </c>
      <c r="H10" s="12">
        <v>1646181</v>
      </c>
      <c r="I10" s="12">
        <v>1774027.22</v>
      </c>
      <c r="J10" s="12">
        <v>1825813.28</v>
      </c>
      <c r="K10" s="12">
        <v>410079.66</v>
      </c>
      <c r="L10" s="12">
        <v>375731.34</v>
      </c>
      <c r="M10" s="12">
        <v>373721.34</v>
      </c>
    </row>
    <row r="11" spans="1:14" ht="18" customHeight="1" x14ac:dyDescent="0.3">
      <c r="A11" s="9" t="s">
        <v>23</v>
      </c>
      <c r="B11" s="10" t="s">
        <v>24</v>
      </c>
      <c r="C11" s="10" t="s">
        <v>25</v>
      </c>
      <c r="D11" s="10" t="s">
        <v>10</v>
      </c>
      <c r="E11" s="11" t="s">
        <v>26</v>
      </c>
      <c r="F11" s="12">
        <v>1200803.6100000001</v>
      </c>
      <c r="G11" s="12">
        <v>408578.91</v>
      </c>
      <c r="H11" s="12">
        <v>520352.32</v>
      </c>
      <c r="I11" s="12">
        <v>606250.18999999994</v>
      </c>
      <c r="J11" s="12">
        <v>322857.64</v>
      </c>
      <c r="K11" s="12">
        <v>309959.40000000002</v>
      </c>
      <c r="L11" s="12">
        <v>24843.02</v>
      </c>
      <c r="M11" s="12">
        <v>106224.72</v>
      </c>
    </row>
    <row r="12" spans="1:14" ht="18" customHeight="1" x14ac:dyDescent="0.3">
      <c r="A12" s="9" t="s">
        <v>27</v>
      </c>
      <c r="B12" s="10" t="s">
        <v>28</v>
      </c>
      <c r="C12" s="10" t="s">
        <v>29</v>
      </c>
      <c r="D12" s="10" t="s">
        <v>14</v>
      </c>
      <c r="E12" s="11" t="s">
        <v>30</v>
      </c>
      <c r="F12" s="12">
        <v>5000</v>
      </c>
      <c r="G12" s="12">
        <v>5000</v>
      </c>
      <c r="H12" s="12">
        <v>5000</v>
      </c>
      <c r="I12" s="12">
        <v>5000</v>
      </c>
      <c r="J12" s="12">
        <v>5000</v>
      </c>
      <c r="K12" s="12">
        <v>5000</v>
      </c>
      <c r="L12" s="12">
        <v>5000</v>
      </c>
      <c r="M12" s="12">
        <v>5000</v>
      </c>
    </row>
    <row r="13" spans="1:14" ht="18" customHeight="1" x14ac:dyDescent="0.3">
      <c r="A13" s="9">
        <v>235</v>
      </c>
      <c r="B13" s="10" t="s">
        <v>17</v>
      </c>
      <c r="C13" s="10" t="s">
        <v>31</v>
      </c>
      <c r="D13" s="10" t="s">
        <v>14</v>
      </c>
      <c r="E13" s="11" t="s">
        <v>32</v>
      </c>
      <c r="F13" s="12">
        <v>1113753</v>
      </c>
      <c r="G13" s="12">
        <f>1113753+209281</f>
        <v>1323034</v>
      </c>
      <c r="H13" s="12">
        <v>1878226</v>
      </c>
      <c r="I13" s="12">
        <v>1357111.8</v>
      </c>
      <c r="J13" s="12">
        <f>1113753</f>
        <v>1113753</v>
      </c>
      <c r="K13" s="12">
        <v>1464282</v>
      </c>
      <c r="L13" s="12">
        <v>1582511.21</v>
      </c>
      <c r="M13" s="12">
        <v>1113753</v>
      </c>
      <c r="N13" s="105"/>
    </row>
    <row r="14" spans="1:14" ht="18" customHeight="1" x14ac:dyDescent="0.3">
      <c r="A14" s="9">
        <v>700</v>
      </c>
      <c r="B14" s="10" t="s">
        <v>33</v>
      </c>
      <c r="C14" s="10" t="s">
        <v>34</v>
      </c>
      <c r="D14" s="10" t="s">
        <v>14</v>
      </c>
      <c r="E14" s="11" t="s">
        <v>35</v>
      </c>
      <c r="F14" s="12">
        <f>546129+21005</f>
        <v>567134</v>
      </c>
      <c r="G14" s="12">
        <v>546129</v>
      </c>
      <c r="H14" s="12">
        <v>546129</v>
      </c>
      <c r="I14" s="12">
        <v>546129</v>
      </c>
      <c r="J14" s="12">
        <v>546322</v>
      </c>
      <c r="K14" s="12">
        <v>46129</v>
      </c>
      <c r="L14" s="12">
        <v>46129</v>
      </c>
      <c r="M14" s="12">
        <v>46129</v>
      </c>
    </row>
    <row r="15" spans="1:14" ht="18" customHeight="1" x14ac:dyDescent="0.3">
      <c r="A15" s="9">
        <v>201</v>
      </c>
      <c r="B15" s="10" t="s">
        <v>36</v>
      </c>
      <c r="C15" s="10" t="s">
        <v>37</v>
      </c>
      <c r="D15" s="10" t="s">
        <v>14</v>
      </c>
      <c r="E15" s="11" t="s">
        <v>38</v>
      </c>
      <c r="F15" s="12">
        <v>678411.82</v>
      </c>
      <c r="G15" s="12">
        <v>746621.08</v>
      </c>
      <c r="H15" s="12">
        <v>748745</v>
      </c>
      <c r="I15" s="12">
        <v>757995.97</v>
      </c>
      <c r="J15" s="12">
        <f>748744.82+16996</f>
        <v>765740.82</v>
      </c>
      <c r="K15" s="12">
        <v>784835.26</v>
      </c>
      <c r="L15" s="12">
        <v>899728.44</v>
      </c>
      <c r="M15" s="12">
        <v>898965.76</v>
      </c>
      <c r="N15" s="105"/>
    </row>
    <row r="16" spans="1:14" ht="18" customHeight="1" x14ac:dyDescent="0.3">
      <c r="A16" s="9">
        <v>700</v>
      </c>
      <c r="B16" s="10" t="s">
        <v>39</v>
      </c>
      <c r="C16" s="10" t="s">
        <v>34</v>
      </c>
      <c r="D16" s="10" t="s">
        <v>10</v>
      </c>
      <c r="E16" s="11" t="s">
        <v>40</v>
      </c>
      <c r="F16" s="12">
        <v>462273</v>
      </c>
      <c r="G16" s="12">
        <f>208319+254018.64-21491.4</f>
        <v>440846.24</v>
      </c>
      <c r="H16" s="12">
        <v>458395.96</v>
      </c>
      <c r="I16" s="12">
        <v>443655.98</v>
      </c>
      <c r="J16" s="12">
        <f>208319+72306</f>
        <v>280625</v>
      </c>
      <c r="K16" s="12">
        <v>259590.98</v>
      </c>
      <c r="L16" s="12">
        <v>208319</v>
      </c>
      <c r="M16" s="12">
        <v>208319</v>
      </c>
    </row>
    <row r="17" spans="1:13" ht="18" customHeight="1" x14ac:dyDescent="0.3">
      <c r="A17" s="9" t="s">
        <v>41</v>
      </c>
      <c r="B17" s="10" t="s">
        <v>42</v>
      </c>
      <c r="C17" s="10" t="s">
        <v>9</v>
      </c>
      <c r="D17" s="10" t="s">
        <v>10</v>
      </c>
      <c r="E17" s="11" t="s">
        <v>43</v>
      </c>
      <c r="F17" s="12">
        <v>265887</v>
      </c>
      <c r="G17" s="12">
        <v>520683</v>
      </c>
      <c r="H17" s="12">
        <v>482794</v>
      </c>
      <c r="I17" s="12">
        <v>677041.88</v>
      </c>
      <c r="J17" s="12">
        <f>82794+647001</f>
        <v>729795</v>
      </c>
      <c r="K17" s="12">
        <v>87794</v>
      </c>
      <c r="L17" s="12">
        <v>82794</v>
      </c>
      <c r="M17" s="12">
        <v>818279.48</v>
      </c>
    </row>
    <row r="18" spans="1:13" ht="18" customHeight="1" x14ac:dyDescent="0.3">
      <c r="A18" s="9" t="s">
        <v>44</v>
      </c>
      <c r="B18" s="10" t="s">
        <v>45</v>
      </c>
      <c r="C18" s="10" t="s">
        <v>46</v>
      </c>
      <c r="D18" s="10" t="s">
        <v>14</v>
      </c>
      <c r="E18" s="11" t="s">
        <v>47</v>
      </c>
      <c r="F18" s="12">
        <f>1540.04+19291.77+48713.63+19838.19+61818.25+53.03+112958.47</f>
        <v>264213.38</v>
      </c>
      <c r="G18" s="12">
        <f>4619.93+19292.43+48713.63+40373.43+61820.35+81726.48+894.19</f>
        <v>257440.44</v>
      </c>
      <c r="H18" s="12">
        <f>70+1000+1667.03+6159.92+19292.74+48713.63+430+61821.36+2090930+1143.05+81727.82</f>
        <v>2312955.5499999998</v>
      </c>
      <c r="I18" s="12">
        <v>2352065.48</v>
      </c>
      <c r="J18" s="12">
        <f>9391.3+48713.63+620+81730.55+991.65+2088802.21+1632.65+61823.43</f>
        <v>2293705.42</v>
      </c>
      <c r="K18" s="12">
        <f>20308+1667.03+4770.12+0.15+48713.63+715+61824.48+2088802.31+81176.75+991.65</f>
        <v>2308969.12</v>
      </c>
      <c r="L18" s="12">
        <f>6461.44+0.15+48713.63+810+61825.53+2088802.31+1060.86+81167.14+991.65+701667.03</f>
        <v>2991499.74</v>
      </c>
      <c r="M18" s="12">
        <f>70+1667.03+4620.02+0.15+48713.63+20376+61826.48+2088802.31+921.19+81168.38+991.65</f>
        <v>2309156.84</v>
      </c>
    </row>
    <row r="19" spans="1:13" ht="18" customHeight="1" x14ac:dyDescent="0.3">
      <c r="A19" s="9" t="s">
        <v>23</v>
      </c>
      <c r="B19" s="10" t="s">
        <v>48</v>
      </c>
      <c r="C19" s="10" t="s">
        <v>25</v>
      </c>
      <c r="D19" s="10" t="s">
        <v>10</v>
      </c>
      <c r="E19" s="11" t="s">
        <v>49</v>
      </c>
      <c r="F19" s="12">
        <v>3155414.32</v>
      </c>
      <c r="G19" s="12">
        <v>3283874.14</v>
      </c>
      <c r="H19" s="12">
        <v>3284279</v>
      </c>
      <c r="I19" s="12">
        <v>3284697.41</v>
      </c>
      <c r="J19" s="12">
        <v>3285102.37</v>
      </c>
      <c r="K19" s="12">
        <v>3285520.88</v>
      </c>
      <c r="L19" s="12">
        <v>3285939.45</v>
      </c>
      <c r="M19" s="12">
        <v>3286317.56</v>
      </c>
    </row>
    <row r="20" spans="1:13" ht="18" customHeight="1" x14ac:dyDescent="0.3">
      <c r="A20" s="9" t="s">
        <v>23</v>
      </c>
      <c r="B20" s="10" t="s">
        <v>50</v>
      </c>
      <c r="C20" s="10" t="s">
        <v>25</v>
      </c>
      <c r="D20" s="10" t="s">
        <v>10</v>
      </c>
      <c r="E20" s="11" t="s">
        <v>51</v>
      </c>
      <c r="F20" s="12">
        <v>3797792.15</v>
      </c>
      <c r="G20" s="12">
        <v>1535435.92</v>
      </c>
      <c r="H20" s="12">
        <v>1807203.35</v>
      </c>
      <c r="I20" s="12">
        <v>2079016</v>
      </c>
      <c r="J20" s="12">
        <v>1624979.27</v>
      </c>
      <c r="K20" s="12">
        <v>1418856.47</v>
      </c>
      <c r="L20" s="12">
        <v>1690614.24</v>
      </c>
      <c r="M20" s="12">
        <v>1962389.14</v>
      </c>
    </row>
    <row r="21" spans="1:13" ht="18" customHeight="1" x14ac:dyDescent="0.3">
      <c r="A21" s="9">
        <v>400</v>
      </c>
      <c r="B21" s="10" t="s">
        <v>52</v>
      </c>
      <c r="C21" s="10" t="s">
        <v>25</v>
      </c>
      <c r="D21" s="10" t="s">
        <v>10</v>
      </c>
      <c r="E21" s="11" t="s">
        <v>53</v>
      </c>
      <c r="F21" s="12">
        <v>1276039.74</v>
      </c>
      <c r="G21" s="12">
        <v>1713073.38</v>
      </c>
      <c r="H21" s="12">
        <v>1486778</v>
      </c>
      <c r="I21" s="12">
        <v>1667977.44</v>
      </c>
      <c r="J21" s="12">
        <v>1835086.74</v>
      </c>
      <c r="K21" s="12">
        <v>1970863.24</v>
      </c>
      <c r="L21" s="12">
        <v>2082748.17</v>
      </c>
      <c r="M21" s="12">
        <v>2264603.44</v>
      </c>
    </row>
    <row r="22" spans="1:13" ht="18" customHeight="1" x14ac:dyDescent="0.3">
      <c r="A22" s="9" t="s">
        <v>23</v>
      </c>
      <c r="B22" s="10" t="s">
        <v>54</v>
      </c>
      <c r="C22" s="10" t="s">
        <v>25</v>
      </c>
      <c r="D22" s="10" t="s">
        <v>10</v>
      </c>
      <c r="E22" s="11" t="s">
        <v>55</v>
      </c>
      <c r="F22" s="12">
        <v>486046</v>
      </c>
      <c r="G22" s="12">
        <v>486170.32</v>
      </c>
      <c r="H22" s="12">
        <v>486230</v>
      </c>
      <c r="I22" s="12">
        <v>486292.2</v>
      </c>
      <c r="J22" s="12">
        <v>486352.15</v>
      </c>
      <c r="K22" s="12">
        <v>486414.11</v>
      </c>
      <c r="L22" s="12">
        <v>486476.08</v>
      </c>
      <c r="M22" s="12">
        <v>486532.06</v>
      </c>
    </row>
    <row r="23" spans="1:13" ht="18" customHeight="1" x14ac:dyDescent="0.3">
      <c r="A23" s="9">
        <v>400</v>
      </c>
      <c r="B23" s="10" t="s">
        <v>56</v>
      </c>
      <c r="C23" s="10" t="s">
        <v>25</v>
      </c>
      <c r="D23" s="10" t="s">
        <v>14</v>
      </c>
      <c r="E23" s="11" t="s">
        <v>57</v>
      </c>
      <c r="F23" s="12">
        <v>1153628.05</v>
      </c>
      <c r="G23" s="12">
        <v>1425562</v>
      </c>
      <c r="H23" s="12">
        <v>1550338</v>
      </c>
      <c r="I23" s="12">
        <v>1732202</v>
      </c>
      <c r="J23" s="12">
        <v>1826278</v>
      </c>
      <c r="K23" s="12">
        <v>1893502</v>
      </c>
      <c r="L23" s="12">
        <v>1964222</v>
      </c>
      <c r="M23" s="12">
        <v>1966124.55</v>
      </c>
    </row>
    <row r="24" spans="1:13" ht="18" customHeight="1" x14ac:dyDescent="0.3">
      <c r="A24" s="9"/>
      <c r="B24" s="10"/>
      <c r="C24" s="10" t="s">
        <v>25</v>
      </c>
      <c r="D24" s="10" t="s">
        <v>14</v>
      </c>
      <c r="E24" s="11" t="s">
        <v>58</v>
      </c>
      <c r="F24" s="12">
        <v>0</v>
      </c>
      <c r="G24" s="12">
        <v>45893.760000000002</v>
      </c>
      <c r="H24" s="12">
        <v>87190.62</v>
      </c>
      <c r="I24" s="12">
        <v>96852.98</v>
      </c>
      <c r="J24" s="12">
        <v>113918.28</v>
      </c>
      <c r="K24" s="12">
        <v>168722.64</v>
      </c>
      <c r="L24" s="12">
        <v>209500</v>
      </c>
      <c r="M24" s="12">
        <v>224056.86</v>
      </c>
    </row>
    <row r="25" spans="1:13" ht="18" customHeight="1" x14ac:dyDescent="0.3">
      <c r="A25" s="9" t="s">
        <v>23</v>
      </c>
      <c r="B25" s="10" t="s">
        <v>59</v>
      </c>
      <c r="C25" s="10" t="s">
        <v>25</v>
      </c>
      <c r="D25" s="10" t="s">
        <v>60</v>
      </c>
      <c r="E25" s="11" t="s">
        <v>61</v>
      </c>
      <c r="F25" s="12">
        <v>1608047</v>
      </c>
      <c r="G25" s="12">
        <v>1608047</v>
      </c>
      <c r="H25" s="12">
        <v>1608047</v>
      </c>
      <c r="I25" s="12">
        <v>1608047</v>
      </c>
      <c r="J25" s="12">
        <v>1608047</v>
      </c>
      <c r="K25" s="12">
        <v>1608047</v>
      </c>
      <c r="L25" s="12">
        <v>1608047</v>
      </c>
      <c r="M25" s="12">
        <v>1608047</v>
      </c>
    </row>
    <row r="26" spans="1:13" ht="18" customHeight="1" x14ac:dyDescent="0.3">
      <c r="A26" s="9" t="s">
        <v>23</v>
      </c>
      <c r="B26" s="10" t="s">
        <v>62</v>
      </c>
      <c r="C26" s="10" t="s">
        <v>25</v>
      </c>
      <c r="D26" s="10" t="s">
        <v>60</v>
      </c>
      <c r="E26" s="11" t="s">
        <v>63</v>
      </c>
      <c r="F26" s="12">
        <v>639488</v>
      </c>
      <c r="G26" s="12">
        <v>639488</v>
      </c>
      <c r="H26" s="12">
        <v>639488</v>
      </c>
      <c r="I26" s="12">
        <v>639488</v>
      </c>
      <c r="J26" s="12">
        <v>639488</v>
      </c>
      <c r="K26" s="12">
        <v>639488</v>
      </c>
      <c r="L26" s="12">
        <v>639488</v>
      </c>
      <c r="M26" s="12">
        <v>639488</v>
      </c>
    </row>
    <row r="27" spans="1:13" ht="18" customHeight="1" x14ac:dyDescent="0.3">
      <c r="A27" s="9" t="s">
        <v>23</v>
      </c>
      <c r="B27" s="10" t="s">
        <v>64</v>
      </c>
      <c r="C27" s="10" t="s">
        <v>25</v>
      </c>
      <c r="D27" s="10" t="s">
        <v>60</v>
      </c>
      <c r="E27" s="11" t="s">
        <v>65</v>
      </c>
      <c r="F27" s="12">
        <v>7164</v>
      </c>
      <c r="G27" s="12">
        <v>7164</v>
      </c>
      <c r="H27" s="12">
        <v>7164</v>
      </c>
      <c r="I27" s="12">
        <v>7164</v>
      </c>
      <c r="J27" s="12">
        <v>7164</v>
      </c>
      <c r="K27" s="12">
        <v>7164</v>
      </c>
      <c r="L27" s="12">
        <v>7164</v>
      </c>
      <c r="M27" s="12">
        <v>7164</v>
      </c>
    </row>
    <row r="28" spans="1:13" ht="18" customHeight="1" x14ac:dyDescent="0.3">
      <c r="A28" s="9" t="s">
        <v>23</v>
      </c>
      <c r="B28" s="10" t="s">
        <v>66</v>
      </c>
      <c r="C28" s="10" t="s">
        <v>25</v>
      </c>
      <c r="D28" s="10" t="s">
        <v>60</v>
      </c>
      <c r="E28" s="11" t="s">
        <v>67</v>
      </c>
      <c r="F28" s="12">
        <v>1360</v>
      </c>
      <c r="G28" s="12">
        <v>1360</v>
      </c>
      <c r="H28" s="12">
        <v>1360</v>
      </c>
      <c r="I28" s="12">
        <v>1360</v>
      </c>
      <c r="J28" s="12">
        <v>1360</v>
      </c>
      <c r="K28" s="12">
        <v>1360</v>
      </c>
      <c r="L28" s="12">
        <v>1360</v>
      </c>
      <c r="M28" s="12">
        <v>1360</v>
      </c>
    </row>
    <row r="29" spans="1:13" ht="18" customHeight="1" x14ac:dyDescent="0.3">
      <c r="A29" s="9" t="s">
        <v>23</v>
      </c>
      <c r="B29" s="10" t="s">
        <v>68</v>
      </c>
      <c r="C29" s="10" t="s">
        <v>25</v>
      </c>
      <c r="D29" s="10" t="s">
        <v>60</v>
      </c>
      <c r="E29" s="11" t="s">
        <v>69</v>
      </c>
      <c r="F29" s="12">
        <v>5447</v>
      </c>
      <c r="G29" s="12">
        <v>5447</v>
      </c>
      <c r="H29" s="12">
        <v>5447</v>
      </c>
      <c r="I29" s="12">
        <v>5447</v>
      </c>
      <c r="J29" s="12">
        <v>5447</v>
      </c>
      <c r="K29" s="12">
        <v>5447</v>
      </c>
      <c r="L29" s="12">
        <v>5447</v>
      </c>
      <c r="M29" s="12">
        <v>5447</v>
      </c>
    </row>
    <row r="30" spans="1:13" ht="18" customHeight="1" x14ac:dyDescent="0.3">
      <c r="A30" s="9" t="s">
        <v>23</v>
      </c>
      <c r="B30" s="10" t="s">
        <v>70</v>
      </c>
      <c r="C30" s="10" t="s">
        <v>25</v>
      </c>
      <c r="D30" s="10" t="s">
        <v>10</v>
      </c>
      <c r="E30" s="11" t="s">
        <v>71</v>
      </c>
      <c r="F30" s="12">
        <v>215440.94</v>
      </c>
      <c r="G30" s="12">
        <v>215495.84</v>
      </c>
      <c r="H30" s="12">
        <v>215522</v>
      </c>
      <c r="I30" s="12">
        <v>215549.87</v>
      </c>
      <c r="J30" s="12">
        <v>215576.44</v>
      </c>
      <c r="K30" s="12">
        <v>215603.9</v>
      </c>
      <c r="L30" s="12">
        <v>215631.37</v>
      </c>
      <c r="M30" s="12">
        <v>215656.18</v>
      </c>
    </row>
    <row r="31" spans="1:13" ht="18" customHeight="1" x14ac:dyDescent="0.3">
      <c r="A31" s="9">
        <v>600</v>
      </c>
      <c r="B31" s="10" t="s">
        <v>72</v>
      </c>
      <c r="C31" s="10" t="s">
        <v>73</v>
      </c>
      <c r="D31" s="10" t="s">
        <v>14</v>
      </c>
      <c r="E31" s="11" t="s">
        <v>74</v>
      </c>
      <c r="F31" s="12">
        <v>7070</v>
      </c>
      <c r="G31" s="12">
        <v>7010.79</v>
      </c>
      <c r="H31" s="12">
        <v>7000.9</v>
      </c>
      <c r="I31" s="12">
        <v>7001</v>
      </c>
      <c r="J31" s="12">
        <v>6981.14</v>
      </c>
      <c r="K31" s="12">
        <v>6981.14</v>
      </c>
      <c r="L31" s="12">
        <v>6981</v>
      </c>
      <c r="M31" s="12">
        <v>6961.48</v>
      </c>
    </row>
    <row r="32" spans="1:13" ht="18" customHeight="1" x14ac:dyDescent="0.3">
      <c r="A32" s="9">
        <v>603</v>
      </c>
      <c r="B32" s="10" t="s">
        <v>75</v>
      </c>
      <c r="C32" s="10" t="s">
        <v>73</v>
      </c>
      <c r="D32" s="10" t="s">
        <v>14</v>
      </c>
      <c r="E32" s="11" t="s">
        <v>76</v>
      </c>
      <c r="F32" s="12">
        <v>143555</v>
      </c>
      <c r="G32" s="12">
        <f>223975.1-89319</f>
        <v>134656.1</v>
      </c>
      <c r="H32" s="12">
        <v>223975</v>
      </c>
      <c r="I32" s="12">
        <v>223975.1</v>
      </c>
      <c r="J32" s="12">
        <f>35792.1+96306</f>
        <v>132098.1</v>
      </c>
      <c r="K32" s="12">
        <v>35792.1</v>
      </c>
      <c r="L32" s="12">
        <v>35792.1</v>
      </c>
      <c r="M32" s="12">
        <v>35792.1</v>
      </c>
    </row>
    <row r="33" spans="1:14" s="72" customFormat="1" ht="18" customHeight="1" x14ac:dyDescent="0.3">
      <c r="A33" s="68"/>
      <c r="B33" s="69" t="s">
        <v>75</v>
      </c>
      <c r="C33" s="69" t="s">
        <v>73</v>
      </c>
      <c r="D33" s="69" t="s">
        <v>199</v>
      </c>
      <c r="E33" s="70" t="s">
        <v>200</v>
      </c>
      <c r="F33" s="71"/>
      <c r="G33" s="71"/>
      <c r="H33" s="71"/>
      <c r="I33" s="71"/>
      <c r="J33" s="71">
        <v>188183</v>
      </c>
      <c r="K33" s="71">
        <v>188183</v>
      </c>
      <c r="L33" s="71">
        <v>188183</v>
      </c>
      <c r="M33" s="71">
        <v>188183</v>
      </c>
      <c r="N33" s="106"/>
    </row>
    <row r="34" spans="1:14" ht="18" customHeight="1" x14ac:dyDescent="0.3">
      <c r="A34" s="9">
        <v>605</v>
      </c>
      <c r="B34" s="10" t="s">
        <v>77</v>
      </c>
      <c r="C34" s="10" t="s">
        <v>73</v>
      </c>
      <c r="D34" s="10" t="s">
        <v>10</v>
      </c>
      <c r="E34" s="11" t="s">
        <v>78</v>
      </c>
      <c r="F34" s="12">
        <v>107</v>
      </c>
      <c r="G34" s="12">
        <v>107</v>
      </c>
      <c r="H34" s="12">
        <v>107</v>
      </c>
      <c r="I34" s="12">
        <v>107</v>
      </c>
      <c r="J34" s="12">
        <v>107</v>
      </c>
      <c r="K34" s="12">
        <v>107</v>
      </c>
      <c r="L34" s="12">
        <v>107</v>
      </c>
      <c r="M34" s="12">
        <v>107</v>
      </c>
    </row>
    <row r="35" spans="1:14" ht="18" customHeight="1" x14ac:dyDescent="0.3">
      <c r="A35" s="9" t="s">
        <v>79</v>
      </c>
      <c r="B35" s="10" t="s">
        <v>80</v>
      </c>
      <c r="C35" s="10" t="s">
        <v>81</v>
      </c>
      <c r="D35" s="10" t="s">
        <v>14</v>
      </c>
      <c r="E35" s="11" t="s">
        <v>82</v>
      </c>
      <c r="F35" s="12">
        <v>27070</v>
      </c>
      <c r="G35" s="12">
        <v>27070</v>
      </c>
      <c r="H35" s="12">
        <v>27070</v>
      </c>
      <c r="I35" s="12">
        <v>27070</v>
      </c>
      <c r="J35" s="12">
        <v>27070</v>
      </c>
      <c r="K35" s="12">
        <v>27070</v>
      </c>
      <c r="L35" s="12">
        <v>27070</v>
      </c>
      <c r="M35" s="12">
        <v>27070</v>
      </c>
    </row>
    <row r="36" spans="1:14" ht="18" customHeight="1" x14ac:dyDescent="0.3">
      <c r="A36" s="9">
        <v>101</v>
      </c>
      <c r="B36" s="10" t="s">
        <v>83</v>
      </c>
      <c r="C36" s="10" t="s">
        <v>9</v>
      </c>
      <c r="D36" s="10" t="s">
        <v>14</v>
      </c>
      <c r="E36" s="11" t="s">
        <v>84</v>
      </c>
      <c r="F36" s="12">
        <v>600000</v>
      </c>
      <c r="G36" s="12">
        <v>600000</v>
      </c>
      <c r="H36" s="12">
        <v>600000</v>
      </c>
      <c r="I36" s="12">
        <v>600000</v>
      </c>
      <c r="J36" s="12">
        <v>586562.23</v>
      </c>
      <c r="K36" s="12">
        <v>563439.73</v>
      </c>
      <c r="L36" s="12">
        <v>561939.93000000005</v>
      </c>
      <c r="M36" s="12">
        <v>549039.93000000005</v>
      </c>
    </row>
    <row r="37" spans="1:14" ht="18" customHeight="1" x14ac:dyDescent="0.3">
      <c r="A37" s="9" t="s">
        <v>85</v>
      </c>
      <c r="B37" s="10" t="s">
        <v>86</v>
      </c>
      <c r="C37" s="10" t="s">
        <v>34</v>
      </c>
      <c r="D37" s="10" t="s">
        <v>10</v>
      </c>
      <c r="E37" s="11" t="s">
        <v>87</v>
      </c>
      <c r="F37" s="12">
        <v>140855.5</v>
      </c>
      <c r="G37" s="12">
        <v>140856</v>
      </c>
      <c r="H37" s="12">
        <v>140856</v>
      </c>
      <c r="I37" s="12">
        <v>140856</v>
      </c>
      <c r="J37" s="12">
        <v>140856</v>
      </c>
      <c r="K37" s="12">
        <v>140856</v>
      </c>
      <c r="L37" s="12">
        <v>140856</v>
      </c>
      <c r="M37" s="12">
        <v>140856</v>
      </c>
    </row>
    <row r="38" spans="1:14" ht="18" customHeight="1" x14ac:dyDescent="0.3">
      <c r="A38" s="9" t="s">
        <v>12</v>
      </c>
      <c r="B38" s="10" t="s">
        <v>88</v>
      </c>
      <c r="C38" s="10" t="s">
        <v>9</v>
      </c>
      <c r="D38" s="10" t="s">
        <v>10</v>
      </c>
      <c r="E38" s="11" t="s">
        <v>89</v>
      </c>
      <c r="F38" s="12">
        <v>6686</v>
      </c>
      <c r="G38" s="12">
        <v>6686</v>
      </c>
      <c r="H38" s="12">
        <v>6686</v>
      </c>
      <c r="I38" s="12">
        <v>6686</v>
      </c>
      <c r="J38" s="12">
        <v>6686</v>
      </c>
      <c r="K38" s="12">
        <v>6686</v>
      </c>
      <c r="L38" s="12">
        <v>6686</v>
      </c>
      <c r="M38" s="12">
        <v>6686</v>
      </c>
    </row>
    <row r="39" spans="1:14" ht="18" customHeight="1" x14ac:dyDescent="0.3">
      <c r="A39" s="9" t="s">
        <v>12</v>
      </c>
      <c r="B39" s="10" t="s">
        <v>90</v>
      </c>
      <c r="C39" s="10" t="s">
        <v>9</v>
      </c>
      <c r="D39" s="10" t="s">
        <v>10</v>
      </c>
      <c r="E39" s="11" t="s">
        <v>194</v>
      </c>
      <c r="F39" s="12">
        <v>26444.86</v>
      </c>
      <c r="G39" s="12">
        <v>27394.78</v>
      </c>
      <c r="H39" s="12">
        <v>27395</v>
      </c>
      <c r="I39" s="12">
        <v>27398.44</v>
      </c>
      <c r="J39" s="12">
        <v>0</v>
      </c>
      <c r="K39" s="12">
        <v>0</v>
      </c>
      <c r="L39" s="12">
        <v>0</v>
      </c>
      <c r="M39" s="12">
        <v>0</v>
      </c>
    </row>
    <row r="40" spans="1:14" ht="18" customHeight="1" x14ac:dyDescent="0.3">
      <c r="A40" s="9" t="s">
        <v>12</v>
      </c>
      <c r="B40" s="10" t="s">
        <v>91</v>
      </c>
      <c r="C40" s="10" t="s">
        <v>9</v>
      </c>
      <c r="D40" s="10" t="s">
        <v>10</v>
      </c>
      <c r="E40" s="11" t="s">
        <v>92</v>
      </c>
      <c r="F40" s="12">
        <v>13555.45</v>
      </c>
      <c r="G40" s="12">
        <v>13557.29</v>
      </c>
      <c r="H40" s="12">
        <v>13557</v>
      </c>
      <c r="I40" s="12">
        <v>13559.1</v>
      </c>
      <c r="J40" s="12">
        <v>13559.99</v>
      </c>
      <c r="K40" s="12">
        <v>13560.91</v>
      </c>
      <c r="L40" s="12">
        <v>13561.83</v>
      </c>
      <c r="M40" s="12">
        <v>13562.66</v>
      </c>
    </row>
    <row r="41" spans="1:14" ht="18" customHeight="1" x14ac:dyDescent="0.3">
      <c r="A41" s="9">
        <v>101</v>
      </c>
      <c r="B41" s="10" t="s">
        <v>93</v>
      </c>
      <c r="C41" s="10" t="s">
        <v>81</v>
      </c>
      <c r="D41" s="10" t="s">
        <v>14</v>
      </c>
      <c r="E41" s="11" t="s">
        <v>94</v>
      </c>
      <c r="F41" s="12">
        <v>1058516</v>
      </c>
      <c r="G41" s="12">
        <v>1058964.8899999999</v>
      </c>
      <c r="H41" s="12">
        <v>1058965</v>
      </c>
      <c r="I41" s="12">
        <v>1058965</v>
      </c>
      <c r="J41" s="12">
        <v>1058965</v>
      </c>
      <c r="K41" s="12">
        <v>1058965</v>
      </c>
      <c r="L41" s="12">
        <v>1058965</v>
      </c>
      <c r="M41" s="12">
        <v>1058965</v>
      </c>
    </row>
    <row r="42" spans="1:14" ht="18" customHeight="1" x14ac:dyDescent="0.3">
      <c r="A42" s="9"/>
      <c r="B42" s="10"/>
      <c r="C42" s="10" t="s">
        <v>81</v>
      </c>
      <c r="D42" s="10" t="s">
        <v>14</v>
      </c>
      <c r="E42" s="11" t="s">
        <v>193</v>
      </c>
      <c r="F42" s="12"/>
      <c r="G42" s="12"/>
      <c r="H42" s="12"/>
      <c r="I42" s="12">
        <v>133818.60999999999</v>
      </c>
      <c r="J42" s="12">
        <v>133818.60999999999</v>
      </c>
      <c r="K42" s="12">
        <v>133818.60999999999</v>
      </c>
      <c r="L42" s="12">
        <v>133819</v>
      </c>
      <c r="M42" s="12">
        <v>133818.60999999999</v>
      </c>
    </row>
    <row r="43" spans="1:14" ht="18" customHeight="1" x14ac:dyDescent="0.3">
      <c r="A43" s="9">
        <v>503</v>
      </c>
      <c r="B43" s="10" t="s">
        <v>95</v>
      </c>
      <c r="C43" s="10" t="s">
        <v>81</v>
      </c>
      <c r="D43" s="10" t="s">
        <v>14</v>
      </c>
      <c r="E43" s="11" t="s">
        <v>96</v>
      </c>
      <c r="F43" s="12">
        <v>1811.02</v>
      </c>
      <c r="G43" s="12">
        <v>1811.08</v>
      </c>
      <c r="H43" s="12">
        <v>1811</v>
      </c>
      <c r="I43" s="12">
        <v>1811.14</v>
      </c>
      <c r="J43" s="12">
        <v>1811.17</v>
      </c>
      <c r="K43" s="12">
        <v>1811.2</v>
      </c>
      <c r="L43" s="12">
        <v>1811.23</v>
      </c>
      <c r="M43" s="12">
        <v>1811.26</v>
      </c>
    </row>
    <row r="44" spans="1:14" ht="18" customHeight="1" x14ac:dyDescent="0.3">
      <c r="A44" s="9">
        <v>504</v>
      </c>
      <c r="B44" s="10" t="s">
        <v>97</v>
      </c>
      <c r="C44" s="10" t="s">
        <v>81</v>
      </c>
      <c r="D44" s="10" t="s">
        <v>14</v>
      </c>
      <c r="E44" s="11" t="s">
        <v>98</v>
      </c>
      <c r="F44" s="12">
        <v>1619.49</v>
      </c>
      <c r="G44" s="12">
        <v>1619.55</v>
      </c>
      <c r="H44" s="12">
        <v>1620</v>
      </c>
      <c r="I44" s="12">
        <v>1619.2</v>
      </c>
      <c r="J44" s="12">
        <v>1619.63</v>
      </c>
      <c r="K44" s="12">
        <v>1619.66</v>
      </c>
      <c r="L44" s="12">
        <v>1619.68</v>
      </c>
      <c r="M44" s="12">
        <v>1619.71</v>
      </c>
    </row>
    <row r="45" spans="1:14" ht="18" customHeight="1" x14ac:dyDescent="0.3">
      <c r="A45" s="9">
        <v>505</v>
      </c>
      <c r="B45" s="10" t="s">
        <v>99</v>
      </c>
      <c r="C45" s="10" t="s">
        <v>81</v>
      </c>
      <c r="D45" s="10" t="s">
        <v>14</v>
      </c>
      <c r="E45" s="11" t="s">
        <v>100</v>
      </c>
      <c r="F45" s="12">
        <v>11239.89</v>
      </c>
      <c r="G45" s="12">
        <v>11240.28</v>
      </c>
      <c r="H45" s="12">
        <v>11240</v>
      </c>
      <c r="I45" s="12">
        <v>11240.65</v>
      </c>
      <c r="J45" s="12">
        <v>11240.84</v>
      </c>
      <c r="K45" s="12">
        <v>11241.03</v>
      </c>
      <c r="L45" s="12">
        <v>11241.22</v>
      </c>
      <c r="M45" s="12">
        <v>11241.39</v>
      </c>
    </row>
    <row r="46" spans="1:14" ht="18" customHeight="1" x14ac:dyDescent="0.3">
      <c r="A46" s="9">
        <v>506</v>
      </c>
      <c r="B46" s="10" t="s">
        <v>101</v>
      </c>
      <c r="C46" s="10" t="s">
        <v>81</v>
      </c>
      <c r="D46" s="10" t="s">
        <v>10</v>
      </c>
      <c r="E46" s="11" t="s">
        <v>102</v>
      </c>
      <c r="F46" s="12">
        <v>628.30999999999995</v>
      </c>
      <c r="G46" s="12">
        <v>628.33000000000004</v>
      </c>
      <c r="H46" s="12">
        <v>628</v>
      </c>
      <c r="I46" s="12">
        <v>628.36</v>
      </c>
      <c r="J46" s="12">
        <v>628.37</v>
      </c>
      <c r="K46" s="12">
        <v>628.38</v>
      </c>
      <c r="L46" s="12">
        <v>628.39</v>
      </c>
      <c r="M46" s="12">
        <v>628.4</v>
      </c>
    </row>
    <row r="47" spans="1:14" ht="18" customHeight="1" x14ac:dyDescent="0.3">
      <c r="A47" s="9">
        <v>507</v>
      </c>
      <c r="B47" s="10" t="s">
        <v>103</v>
      </c>
      <c r="C47" s="10" t="s">
        <v>81</v>
      </c>
      <c r="D47" s="10" t="s">
        <v>14</v>
      </c>
      <c r="E47" s="11" t="s">
        <v>104</v>
      </c>
      <c r="F47" s="12">
        <v>28082.77</v>
      </c>
      <c r="G47" s="12">
        <v>28083.73</v>
      </c>
      <c r="H47" s="12">
        <v>28084</v>
      </c>
      <c r="I47" s="12">
        <v>28084.66</v>
      </c>
      <c r="J47" s="12">
        <v>28085.13</v>
      </c>
      <c r="K47" s="12">
        <v>28085.599999999999</v>
      </c>
      <c r="L47" s="12">
        <v>28086</v>
      </c>
      <c r="M47" s="12">
        <v>28086.51</v>
      </c>
    </row>
    <row r="48" spans="1:14" ht="18" customHeight="1" thickBot="1" x14ac:dyDescent="0.35">
      <c r="A48" s="37"/>
      <c r="B48" s="38"/>
      <c r="C48" s="38"/>
      <c r="D48" s="38"/>
      <c r="E48" s="41" t="s">
        <v>180</v>
      </c>
      <c r="F48" s="42">
        <f>SUM(F9:F47)</f>
        <v>22550334.259999998</v>
      </c>
      <c r="G48" s="42">
        <f t="shared" ref="G48:M48" si="1">SUM(G9:G47)</f>
        <v>20419356.349999998</v>
      </c>
      <c r="H48" s="42">
        <f t="shared" si="1"/>
        <v>23437772.699999999</v>
      </c>
      <c r="I48" s="42">
        <f t="shared" si="1"/>
        <v>24693684.920000002</v>
      </c>
      <c r="J48" s="42">
        <f t="shared" si="1"/>
        <v>23436117.620000005</v>
      </c>
      <c r="K48" s="42">
        <f t="shared" si="1"/>
        <v>19607426.020000003</v>
      </c>
      <c r="L48" s="42">
        <f t="shared" si="1"/>
        <v>20641492.439999998</v>
      </c>
      <c r="M48" s="42">
        <f t="shared" si="1"/>
        <v>22454111.980000004</v>
      </c>
    </row>
    <row r="49" spans="1:14" ht="19.5" thickTop="1" x14ac:dyDescent="0.3">
      <c r="A49" s="37"/>
      <c r="B49" s="38"/>
      <c r="C49" s="38"/>
      <c r="D49" s="38"/>
      <c r="E49" s="21"/>
      <c r="F49" s="39"/>
      <c r="G49" s="39"/>
      <c r="H49" s="39"/>
      <c r="I49" s="39"/>
      <c r="J49" s="39"/>
      <c r="K49" s="39"/>
      <c r="L49" s="39"/>
      <c r="M49" s="39"/>
    </row>
    <row r="50" spans="1:14" ht="19.5" thickBot="1" x14ac:dyDescent="0.35">
      <c r="A50" s="13" t="s">
        <v>1</v>
      </c>
      <c r="B50" s="14"/>
      <c r="C50" s="14"/>
      <c r="D50" s="14"/>
      <c r="E50" s="41" t="s">
        <v>105</v>
      </c>
      <c r="F50" s="42">
        <f>F7+F48</f>
        <v>30105267.079999998</v>
      </c>
      <c r="G50" s="42">
        <f t="shared" ref="G50:M50" si="2">G7+G48</f>
        <v>27333150.599999998</v>
      </c>
      <c r="H50" s="42">
        <f t="shared" si="2"/>
        <v>28220657.93</v>
      </c>
      <c r="I50" s="42">
        <f t="shared" si="2"/>
        <v>44254588.219999999</v>
      </c>
      <c r="J50" s="42">
        <f t="shared" si="2"/>
        <v>28585362.580000006</v>
      </c>
      <c r="K50" s="42">
        <f t="shared" si="2"/>
        <v>22044993.310000002</v>
      </c>
      <c r="L50" s="42">
        <f t="shared" si="2"/>
        <v>22736657.609999999</v>
      </c>
      <c r="M50" s="42">
        <f t="shared" si="2"/>
        <v>40101631.609999999</v>
      </c>
    </row>
    <row r="51" spans="1:14" ht="19.5" thickTop="1" x14ac:dyDescent="0.3">
      <c r="A51" s="13"/>
      <c r="B51" s="14"/>
      <c r="C51" s="14"/>
      <c r="D51" s="14"/>
      <c r="E51" s="13"/>
      <c r="F51" s="13"/>
      <c r="G51" s="13"/>
      <c r="H51" s="13"/>
      <c r="I51" s="13"/>
      <c r="J51" s="13"/>
      <c r="K51" s="13"/>
      <c r="L51" s="13"/>
      <c r="M51" s="13"/>
    </row>
    <row r="52" spans="1:14" ht="31.5" x14ac:dyDescent="0.5">
      <c r="A52" s="75" t="s">
        <v>106</v>
      </c>
      <c r="B52" s="75"/>
      <c r="C52" s="75"/>
      <c r="D52" s="75"/>
      <c r="E52" s="75"/>
      <c r="F52" s="13"/>
      <c r="G52" s="13"/>
      <c r="H52" s="13"/>
      <c r="I52" s="13"/>
      <c r="J52" s="13"/>
      <c r="K52" s="13"/>
      <c r="L52" s="13"/>
      <c r="M52" s="13"/>
    </row>
    <row r="53" spans="1:14" ht="23.25" x14ac:dyDescent="0.35">
      <c r="A53" s="76" t="s">
        <v>107</v>
      </c>
      <c r="B53" s="76"/>
      <c r="C53" s="76"/>
      <c r="D53" s="76"/>
      <c r="E53" s="76"/>
      <c r="F53" s="13"/>
      <c r="G53" s="13"/>
      <c r="H53" s="13"/>
      <c r="I53" s="13"/>
      <c r="J53" s="13"/>
      <c r="K53" s="13"/>
      <c r="L53" s="13"/>
      <c r="M53" s="13"/>
    </row>
    <row r="54" spans="1:14" ht="18.75" x14ac:dyDescent="0.3">
      <c r="A54" s="3"/>
      <c r="B54" s="4"/>
      <c r="C54" s="4"/>
      <c r="D54" s="4"/>
      <c r="E54" s="3"/>
      <c r="F54" s="5">
        <v>41820</v>
      </c>
      <c r="G54" s="5">
        <v>41882</v>
      </c>
      <c r="H54" s="5">
        <v>41912</v>
      </c>
      <c r="I54" s="5">
        <v>41943</v>
      </c>
      <c r="J54" s="5">
        <v>41973</v>
      </c>
      <c r="K54" s="5">
        <v>42004</v>
      </c>
      <c r="L54" s="5">
        <v>42035</v>
      </c>
      <c r="M54" s="5">
        <v>42063</v>
      </c>
    </row>
    <row r="55" spans="1:14" ht="18.75" x14ac:dyDescent="0.3">
      <c r="A55" s="15" t="s">
        <v>3</v>
      </c>
      <c r="B55" s="7" t="s">
        <v>108</v>
      </c>
      <c r="C55" s="7" t="s">
        <v>5</v>
      </c>
      <c r="D55" s="7"/>
      <c r="E55" s="6" t="s">
        <v>7</v>
      </c>
      <c r="F55" s="16" t="s">
        <v>8</v>
      </c>
      <c r="G55" s="16" t="s">
        <v>8</v>
      </c>
      <c r="H55" s="16" t="s">
        <v>8</v>
      </c>
      <c r="I55" s="16" t="s">
        <v>8</v>
      </c>
      <c r="J55" s="16" t="s">
        <v>8</v>
      </c>
      <c r="K55" s="16" t="s">
        <v>8</v>
      </c>
      <c r="L55" s="16" t="s">
        <v>8</v>
      </c>
      <c r="M55" s="16" t="s">
        <v>8</v>
      </c>
    </row>
    <row r="56" spans="1:14" ht="18.75" x14ac:dyDescent="0.3">
      <c r="A56" s="9" t="s">
        <v>12</v>
      </c>
      <c r="B56" s="10" t="s">
        <v>109</v>
      </c>
      <c r="C56" s="10" t="s">
        <v>9</v>
      </c>
      <c r="D56" s="10"/>
      <c r="E56" s="11" t="s">
        <v>110</v>
      </c>
      <c r="F56" s="17">
        <f>-13112000+1396602.84+2615444</f>
        <v>-9099953.1600000001</v>
      </c>
      <c r="G56" s="17">
        <v>-9408281</v>
      </c>
      <c r="H56" s="17">
        <v>-6566298</v>
      </c>
      <c r="I56" s="17">
        <v>-5732949.4000000004</v>
      </c>
      <c r="J56" s="17">
        <v>5254334.1500000004</v>
      </c>
      <c r="K56" s="17">
        <v>18378097.370000001</v>
      </c>
      <c r="L56" s="17">
        <v>13910971.85</v>
      </c>
      <c r="M56" s="17">
        <v>11824353</v>
      </c>
    </row>
    <row r="57" spans="1:14" ht="18.75" x14ac:dyDescent="0.3">
      <c r="A57" s="9" t="s">
        <v>34</v>
      </c>
      <c r="B57" s="10" t="s">
        <v>39</v>
      </c>
      <c r="C57" s="10" t="s">
        <v>34</v>
      </c>
      <c r="D57" s="10"/>
      <c r="E57" s="11" t="s">
        <v>111</v>
      </c>
      <c r="F57" s="17">
        <v>2615444.46</v>
      </c>
      <c r="G57" s="17">
        <v>-1741288</v>
      </c>
      <c r="H57" s="17">
        <v>-1015151.97</v>
      </c>
      <c r="I57" s="17">
        <v>-1378682.43</v>
      </c>
      <c r="J57" s="17">
        <v>-1915698.86</v>
      </c>
      <c r="K57" s="17">
        <v>-1205906.31</v>
      </c>
      <c r="L57" s="17">
        <f>-1961345.94+975996.42</f>
        <v>-985349.5199999999</v>
      </c>
      <c r="M57" s="17">
        <v>-2278285.37</v>
      </c>
      <c r="N57" s="104" t="s">
        <v>120</v>
      </c>
    </row>
    <row r="58" spans="1:14" ht="18.75" x14ac:dyDescent="0.3">
      <c r="A58" s="9" t="s">
        <v>27</v>
      </c>
      <c r="B58" s="10" t="s">
        <v>113</v>
      </c>
      <c r="C58" s="10" t="s">
        <v>29</v>
      </c>
      <c r="D58" s="10"/>
      <c r="E58" s="11" t="s">
        <v>114</v>
      </c>
      <c r="F58" s="17">
        <v>415438.5</v>
      </c>
      <c r="G58" s="17">
        <v>-2510.36</v>
      </c>
      <c r="H58" s="17">
        <v>-756375.34</v>
      </c>
      <c r="I58" s="17">
        <v>-482156.77</v>
      </c>
      <c r="J58" s="17">
        <v>-165347.56</v>
      </c>
      <c r="K58" s="17">
        <v>-371735.8</v>
      </c>
      <c r="L58" s="17">
        <v>73808.210000000006</v>
      </c>
      <c r="M58" s="17">
        <v>513675.17</v>
      </c>
      <c r="N58" s="104" t="s">
        <v>201</v>
      </c>
    </row>
    <row r="59" spans="1:14" s="1" customFormat="1" ht="18.75" x14ac:dyDescent="0.3">
      <c r="A59" s="9">
        <v>230</v>
      </c>
      <c r="B59" s="10" t="s">
        <v>126</v>
      </c>
      <c r="C59" s="10" t="s">
        <v>127</v>
      </c>
      <c r="D59" s="10"/>
      <c r="E59" s="11" t="s">
        <v>128</v>
      </c>
      <c r="F59" s="17">
        <v>79462</v>
      </c>
      <c r="G59" s="17">
        <v>55005</v>
      </c>
      <c r="H59" s="17">
        <v>108765</v>
      </c>
      <c r="I59" s="17">
        <v>65093.13</v>
      </c>
      <c r="J59" s="17">
        <v>61631.86</v>
      </c>
      <c r="K59" s="17">
        <v>97891.72</v>
      </c>
      <c r="L59" s="17">
        <v>179531.25</v>
      </c>
      <c r="M59" s="17">
        <v>222217.09</v>
      </c>
      <c r="N59" s="107"/>
    </row>
    <row r="60" spans="1:14" s="1" customFormat="1" ht="18.75" x14ac:dyDescent="0.3">
      <c r="A60" s="9"/>
      <c r="B60" s="10"/>
      <c r="C60" s="10" t="s">
        <v>205</v>
      </c>
      <c r="D60" s="10"/>
      <c r="E60" s="11" t="s">
        <v>205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-663188.97</v>
      </c>
      <c r="L60" s="17">
        <v>0</v>
      </c>
      <c r="M60" s="17">
        <v>549.16</v>
      </c>
      <c r="N60" s="107"/>
    </row>
    <row r="61" spans="1:14" ht="18.75" x14ac:dyDescent="0.3">
      <c r="A61" s="9" t="s">
        <v>44</v>
      </c>
      <c r="B61" s="10" t="s">
        <v>116</v>
      </c>
      <c r="C61" s="10" t="s">
        <v>46</v>
      </c>
      <c r="D61" s="10"/>
      <c r="E61" s="11" t="s">
        <v>117</v>
      </c>
      <c r="F61" s="17">
        <v>1613585.97</v>
      </c>
      <c r="G61" s="17">
        <v>1543320.11</v>
      </c>
      <c r="H61" s="17">
        <v>1494367</v>
      </c>
      <c r="I61" s="17">
        <v>1800032.08</v>
      </c>
      <c r="J61" s="17">
        <v>1886755.1</v>
      </c>
      <c r="K61" s="17">
        <v>1944838.61</v>
      </c>
      <c r="L61" s="17">
        <v>1938000.7</v>
      </c>
      <c r="M61" s="17">
        <v>1778484.94</v>
      </c>
    </row>
    <row r="62" spans="1:14" ht="18.75" x14ac:dyDescent="0.3">
      <c r="A62" s="9" t="s">
        <v>23</v>
      </c>
      <c r="B62" s="10" t="s">
        <v>118</v>
      </c>
      <c r="C62" s="10" t="s">
        <v>25</v>
      </c>
      <c r="D62" s="10"/>
      <c r="E62" s="11" t="s">
        <v>119</v>
      </c>
      <c r="F62" s="17">
        <v>951166.57</v>
      </c>
      <c r="G62" s="17">
        <v>1444373</v>
      </c>
      <c r="H62" s="17">
        <v>822265</v>
      </c>
      <c r="I62" s="17">
        <v>2272217.31</v>
      </c>
      <c r="J62" s="17">
        <v>2608866.5299999998</v>
      </c>
      <c r="K62" s="17">
        <v>1430976.08</v>
      </c>
      <c r="L62" s="17">
        <v>2429749.9900000002</v>
      </c>
      <c r="M62" s="17">
        <v>1923946.53</v>
      </c>
      <c r="N62" s="104" t="s">
        <v>202</v>
      </c>
    </row>
    <row r="63" spans="1:14" ht="18.75" x14ac:dyDescent="0.3">
      <c r="A63" s="9"/>
      <c r="B63" s="10"/>
      <c r="C63" s="10" t="s">
        <v>203</v>
      </c>
      <c r="D63" s="10"/>
      <c r="E63" s="11" t="s">
        <v>204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-1698006.43</v>
      </c>
      <c r="L63" s="17">
        <v>-1767653.89</v>
      </c>
      <c r="M63" s="17">
        <v>0</v>
      </c>
    </row>
    <row r="64" spans="1:14" ht="18.75" x14ac:dyDescent="0.3">
      <c r="A64" s="9" t="s">
        <v>121</v>
      </c>
      <c r="B64" s="10" t="s">
        <v>122</v>
      </c>
      <c r="C64" s="10" t="s">
        <v>21</v>
      </c>
      <c r="D64" s="10"/>
      <c r="E64" s="11" t="s">
        <v>123</v>
      </c>
      <c r="F64" s="17">
        <v>16936492</v>
      </c>
      <c r="G64" s="17">
        <v>16936491.5</v>
      </c>
      <c r="H64" s="17">
        <v>16936492</v>
      </c>
      <c r="I64" s="17">
        <v>16936492</v>
      </c>
      <c r="J64" s="17">
        <v>0</v>
      </c>
      <c r="K64" s="17">
        <v>0</v>
      </c>
      <c r="L64" s="17">
        <v>0</v>
      </c>
      <c r="M64" s="17">
        <v>0</v>
      </c>
    </row>
    <row r="65" spans="1:14" ht="18.75" x14ac:dyDescent="0.3">
      <c r="A65" s="9"/>
      <c r="B65" s="10"/>
      <c r="C65" s="10"/>
      <c r="D65" s="10"/>
      <c r="E65" s="6" t="s">
        <v>124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4" ht="19.5" thickBot="1" x14ac:dyDescent="0.35">
      <c r="A66" s="13" t="s">
        <v>125</v>
      </c>
      <c r="B66" s="14"/>
      <c r="C66" s="14"/>
      <c r="D66" s="14"/>
      <c r="E66" s="13"/>
      <c r="F66" s="18">
        <f t="shared" ref="F66:M66" si="3">SUM(F56:F65)</f>
        <v>13511636.34</v>
      </c>
      <c r="G66" s="18">
        <f t="shared" si="3"/>
        <v>8827110.25</v>
      </c>
      <c r="H66" s="18">
        <f t="shared" si="3"/>
        <v>11024063.690000001</v>
      </c>
      <c r="I66" s="18">
        <f t="shared" si="3"/>
        <v>13480045.92</v>
      </c>
      <c r="J66" s="18">
        <f t="shared" si="3"/>
        <v>7730541.2199999988</v>
      </c>
      <c r="K66" s="18">
        <f t="shared" si="3"/>
        <v>17912966.270000003</v>
      </c>
      <c r="L66" s="18">
        <f t="shared" si="3"/>
        <v>15779058.59</v>
      </c>
      <c r="M66" s="18">
        <f t="shared" si="3"/>
        <v>13984940.519999998</v>
      </c>
    </row>
    <row r="67" spans="1:14" ht="16.5" thickTop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4" x14ac:dyDescent="0.25">
      <c r="A68" s="1"/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4" s="1" customFormat="1" ht="15" customHeight="1" x14ac:dyDescent="0.35">
      <c r="A69" s="1" t="s">
        <v>1</v>
      </c>
      <c r="B69" s="20" t="s">
        <v>112</v>
      </c>
      <c r="C69" s="21" t="s">
        <v>209</v>
      </c>
      <c r="D69" s="21"/>
      <c r="E69" s="21"/>
      <c r="F69" s="22"/>
      <c r="N69" s="107"/>
    </row>
    <row r="70" spans="1:14" s="1" customFormat="1" ht="15" customHeight="1" x14ac:dyDescent="0.35">
      <c r="B70" s="20"/>
      <c r="C70" s="21"/>
      <c r="D70" s="21"/>
      <c r="E70" s="21"/>
      <c r="F70" s="22"/>
      <c r="N70" s="107"/>
    </row>
    <row r="71" spans="1:14" s="1" customFormat="1" ht="15" customHeight="1" x14ac:dyDescent="0.35">
      <c r="B71" s="20" t="s">
        <v>115</v>
      </c>
      <c r="C71" s="21" t="s">
        <v>210</v>
      </c>
      <c r="D71" s="21"/>
      <c r="E71" s="21"/>
      <c r="F71" s="22"/>
      <c r="N71" s="107"/>
    </row>
    <row r="72" spans="1:14" s="1" customFormat="1" ht="15" customHeight="1" x14ac:dyDescent="0.35">
      <c r="B72" s="20"/>
      <c r="C72" s="21"/>
      <c r="D72" s="21"/>
      <c r="E72" s="21"/>
      <c r="F72" s="22"/>
      <c r="N72" s="107"/>
    </row>
    <row r="73" spans="1:14" s="1" customFormat="1" ht="15" customHeight="1" x14ac:dyDescent="0.35">
      <c r="B73" s="20" t="s">
        <v>120</v>
      </c>
      <c r="C73" s="21" t="s">
        <v>213</v>
      </c>
      <c r="D73" s="21"/>
      <c r="E73" s="21"/>
      <c r="F73" s="22"/>
      <c r="N73" s="107"/>
    </row>
    <row r="74" spans="1:14" s="1" customFormat="1" ht="15" customHeight="1" x14ac:dyDescent="0.35">
      <c r="B74" s="20"/>
      <c r="C74" s="21"/>
      <c r="D74" s="21"/>
      <c r="E74" s="21"/>
      <c r="F74" s="22"/>
      <c r="N74" s="107"/>
    </row>
    <row r="75" spans="1:14" s="1" customFormat="1" ht="15" customHeight="1" x14ac:dyDescent="0.35">
      <c r="B75" s="20" t="s">
        <v>201</v>
      </c>
      <c r="C75" s="21" t="s">
        <v>211</v>
      </c>
      <c r="D75" s="21"/>
      <c r="E75" s="21"/>
      <c r="F75" s="22"/>
      <c r="N75" s="107"/>
    </row>
    <row r="76" spans="1:14" s="1" customFormat="1" ht="15" customHeight="1" x14ac:dyDescent="0.35">
      <c r="B76" s="20"/>
      <c r="C76" s="21"/>
      <c r="D76" s="21"/>
      <c r="E76" s="21"/>
      <c r="F76" s="22"/>
      <c r="N76" s="107"/>
    </row>
    <row r="77" spans="1:14" s="1" customFormat="1" ht="21" x14ac:dyDescent="0.35">
      <c r="B77" s="20" t="s">
        <v>202</v>
      </c>
      <c r="C77" s="21" t="s">
        <v>212</v>
      </c>
      <c r="N77" s="107"/>
    </row>
    <row r="78" spans="1:14" s="1" customFormat="1" x14ac:dyDescent="0.25">
      <c r="N78" s="107"/>
    </row>
  </sheetData>
  <mergeCells count="4">
    <mergeCell ref="A1:G1"/>
    <mergeCell ref="A2:E2"/>
    <mergeCell ref="A52:E52"/>
    <mergeCell ref="A53:E53"/>
  </mergeCells>
  <pageMargins left="0.7" right="0.7" top="0.25" bottom="0.5" header="0.3" footer="0.3"/>
  <pageSetup paperSize="5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9"/>
  <sheetViews>
    <sheetView topLeftCell="A190" workbookViewId="0">
      <selection activeCell="Q225" sqref="Q225"/>
    </sheetView>
  </sheetViews>
  <sheetFormatPr defaultRowHeight="15" x14ac:dyDescent="0.25"/>
  <cols>
    <col min="17" max="17" width="14.140625" bestFit="1" customWidth="1"/>
    <col min="18" max="18" width="13.85546875" bestFit="1" customWidth="1"/>
    <col min="19" max="19" width="12" bestFit="1" customWidth="1"/>
    <col min="20" max="20" width="12.140625" bestFit="1" customWidth="1"/>
  </cols>
  <sheetData>
    <row r="1" spans="1:24" ht="76.5" customHeight="1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 t="s">
        <v>166</v>
      </c>
      <c r="O1" s="90"/>
      <c r="P1" s="90"/>
      <c r="Q1" s="90"/>
      <c r="R1" s="90"/>
      <c r="S1" s="90"/>
      <c r="T1" s="90"/>
      <c r="U1" s="90"/>
      <c r="V1" s="90"/>
      <c r="W1" s="90"/>
      <c r="X1" s="23"/>
    </row>
    <row r="2" spans="1:24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92" t="s">
        <v>129</v>
      </c>
      <c r="N2" s="90"/>
      <c r="O2" s="25" t="s">
        <v>130</v>
      </c>
      <c r="P2" s="25" t="s">
        <v>131</v>
      </c>
      <c r="Q2" s="25" t="s">
        <v>132</v>
      </c>
      <c r="R2" s="25" t="s">
        <v>133</v>
      </c>
      <c r="S2" s="25" t="s">
        <v>133</v>
      </c>
      <c r="T2" s="25" t="s">
        <v>134</v>
      </c>
      <c r="U2" s="25" t="s">
        <v>135</v>
      </c>
      <c r="V2" s="23"/>
      <c r="W2" s="23"/>
      <c r="X2" s="23"/>
    </row>
    <row r="3" spans="1:24" ht="18" x14ac:dyDescent="0.25">
      <c r="A3" s="93" t="s">
        <v>108</v>
      </c>
      <c r="B3" s="94"/>
      <c r="C3" s="94"/>
      <c r="D3" s="94"/>
      <c r="E3" s="94"/>
      <c r="F3" s="94"/>
      <c r="G3" s="93" t="s">
        <v>7</v>
      </c>
      <c r="H3" s="94"/>
      <c r="I3" s="94"/>
      <c r="J3" s="94"/>
      <c r="K3" s="94"/>
      <c r="L3" s="94"/>
      <c r="M3" s="95" t="s">
        <v>130</v>
      </c>
      <c r="N3" s="94"/>
      <c r="O3" s="26" t="s">
        <v>136</v>
      </c>
      <c r="P3" s="26" t="s">
        <v>130</v>
      </c>
      <c r="Q3" s="26" t="s">
        <v>137</v>
      </c>
      <c r="R3" s="26" t="s">
        <v>138</v>
      </c>
      <c r="S3" s="26" t="s">
        <v>137</v>
      </c>
      <c r="T3" s="26" t="s">
        <v>137</v>
      </c>
      <c r="U3" s="26" t="s">
        <v>139</v>
      </c>
      <c r="V3" s="23"/>
      <c r="W3" s="23"/>
      <c r="X3" s="23"/>
    </row>
    <row r="4" spans="1:24" x14ac:dyDescent="0.25">
      <c r="A4" s="96" t="s">
        <v>167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6"/>
      <c r="N4" s="90"/>
      <c r="O4" s="24"/>
      <c r="P4" s="24"/>
      <c r="Q4" s="24"/>
      <c r="R4" s="24"/>
      <c r="S4" s="24"/>
      <c r="T4" s="24"/>
      <c r="U4" s="24"/>
      <c r="V4" s="23"/>
      <c r="W4" s="23"/>
      <c r="X4" s="23"/>
    </row>
    <row r="5" spans="1:24" x14ac:dyDescent="0.25">
      <c r="A5" s="27"/>
      <c r="B5" s="96" t="s">
        <v>140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6"/>
      <c r="N5" s="90"/>
      <c r="O5" s="24"/>
      <c r="P5" s="24"/>
      <c r="Q5" s="24"/>
      <c r="R5" s="24"/>
      <c r="S5" s="24"/>
      <c r="T5" s="24"/>
      <c r="U5" s="24"/>
      <c r="V5" s="23"/>
      <c r="W5" s="23"/>
      <c r="X5" s="23"/>
    </row>
    <row r="6" spans="1:24" x14ac:dyDescent="0.25">
      <c r="A6" s="27"/>
      <c r="B6" s="24"/>
      <c r="C6" s="96" t="s">
        <v>168</v>
      </c>
      <c r="D6" s="90"/>
      <c r="E6" s="90"/>
      <c r="F6" s="90"/>
      <c r="G6" s="90"/>
      <c r="H6" s="90"/>
      <c r="I6" s="90"/>
      <c r="J6" s="90"/>
      <c r="K6" s="90"/>
      <c r="L6" s="90"/>
      <c r="M6" s="96"/>
      <c r="N6" s="90"/>
      <c r="O6" s="24"/>
      <c r="P6" s="24"/>
      <c r="Q6" s="24"/>
      <c r="R6" s="24"/>
      <c r="S6" s="24"/>
      <c r="T6" s="24"/>
      <c r="U6" s="24"/>
      <c r="V6" s="23"/>
      <c r="W6" s="23"/>
      <c r="X6" s="23"/>
    </row>
    <row r="7" spans="1:24" x14ac:dyDescent="0.25">
      <c r="A7" s="27"/>
      <c r="B7" s="27"/>
      <c r="C7" s="24"/>
      <c r="D7" s="96" t="s">
        <v>169</v>
      </c>
      <c r="E7" s="90"/>
      <c r="F7" s="90"/>
      <c r="G7" s="90"/>
      <c r="H7" s="90"/>
      <c r="I7" s="90"/>
      <c r="J7" s="90"/>
      <c r="K7" s="90"/>
      <c r="L7" s="90"/>
      <c r="M7" s="96"/>
      <c r="N7" s="90"/>
      <c r="O7" s="24"/>
      <c r="P7" s="24"/>
      <c r="Q7" s="24"/>
      <c r="R7" s="24"/>
      <c r="S7" s="24"/>
      <c r="T7" s="24"/>
      <c r="U7" s="24"/>
      <c r="V7" s="23"/>
      <c r="W7" s="23"/>
      <c r="X7" s="23"/>
    </row>
    <row r="8" spans="1:24" x14ac:dyDescent="0.25">
      <c r="A8" s="27"/>
      <c r="B8" s="27"/>
      <c r="C8" s="27"/>
      <c r="D8" s="24"/>
      <c r="E8" s="96" t="s">
        <v>170</v>
      </c>
      <c r="F8" s="90"/>
      <c r="G8" s="90"/>
      <c r="H8" s="90"/>
      <c r="I8" s="90"/>
      <c r="J8" s="90"/>
      <c r="K8" s="90"/>
      <c r="L8" s="90"/>
      <c r="M8" s="96"/>
      <c r="N8" s="90"/>
      <c r="O8" s="24"/>
      <c r="P8" s="24"/>
      <c r="Q8" s="24"/>
      <c r="R8" s="24"/>
      <c r="S8" s="24"/>
      <c r="T8" s="24"/>
      <c r="U8" s="24"/>
      <c r="V8" s="23"/>
      <c r="W8" s="23"/>
      <c r="X8" s="23"/>
    </row>
    <row r="9" spans="1:24" x14ac:dyDescent="0.25">
      <c r="A9" s="96" t="s">
        <v>141</v>
      </c>
      <c r="B9" s="90"/>
      <c r="C9" s="90"/>
      <c r="D9" s="90"/>
      <c r="E9" s="90"/>
      <c r="F9" s="90"/>
      <c r="G9" s="96" t="s">
        <v>142</v>
      </c>
      <c r="H9" s="90"/>
      <c r="I9" s="90"/>
      <c r="J9" s="90"/>
      <c r="K9" s="90"/>
      <c r="L9" s="90"/>
      <c r="M9" s="97">
        <v>0</v>
      </c>
      <c r="N9" s="90"/>
      <c r="O9" s="28">
        <v>0</v>
      </c>
      <c r="P9" s="28">
        <v>0</v>
      </c>
      <c r="Q9" s="28">
        <v>400</v>
      </c>
      <c r="R9" s="28">
        <v>0</v>
      </c>
      <c r="S9" s="28">
        <v>400</v>
      </c>
      <c r="T9" s="28">
        <v>-400</v>
      </c>
      <c r="U9" s="25" t="s">
        <v>143</v>
      </c>
      <c r="V9" s="23"/>
      <c r="W9" s="23"/>
      <c r="X9" s="23"/>
    </row>
    <row r="10" spans="1:24" x14ac:dyDescent="0.25">
      <c r="A10" s="98" t="s">
        <v>144</v>
      </c>
      <c r="B10" s="90"/>
      <c r="C10" s="90"/>
      <c r="D10" s="90"/>
      <c r="E10" s="90"/>
      <c r="F10" s="90"/>
      <c r="G10" s="98" t="s">
        <v>145</v>
      </c>
      <c r="H10" s="90"/>
      <c r="I10" s="90"/>
      <c r="J10" s="90"/>
      <c r="K10" s="90"/>
      <c r="L10" s="90"/>
      <c r="M10" s="96"/>
      <c r="N10" s="90"/>
      <c r="O10" s="24"/>
      <c r="P10" s="24"/>
      <c r="Q10" s="24"/>
      <c r="R10" s="24"/>
      <c r="S10" s="24"/>
      <c r="T10" s="24"/>
      <c r="U10" s="24"/>
      <c r="V10" s="23"/>
      <c r="W10" s="23"/>
      <c r="X10" s="23"/>
    </row>
    <row r="11" spans="1:24" x14ac:dyDescent="0.25">
      <c r="A11" s="96" t="s">
        <v>146</v>
      </c>
      <c r="B11" s="90"/>
      <c r="C11" s="90"/>
      <c r="D11" s="90"/>
      <c r="E11" s="90"/>
      <c r="F11" s="90"/>
      <c r="G11" s="96" t="s">
        <v>147</v>
      </c>
      <c r="H11" s="90"/>
      <c r="I11" s="90"/>
      <c r="J11" s="90"/>
      <c r="K11" s="90"/>
      <c r="L11" s="90"/>
      <c r="M11" s="97">
        <v>0</v>
      </c>
      <c r="N11" s="90"/>
      <c r="O11" s="28">
        <v>0</v>
      </c>
      <c r="P11" s="28">
        <v>0</v>
      </c>
      <c r="Q11" s="28">
        <v>767.24</v>
      </c>
      <c r="R11" s="28">
        <v>0</v>
      </c>
      <c r="S11" s="28">
        <v>767.24</v>
      </c>
      <c r="T11" s="28">
        <v>-767.24</v>
      </c>
      <c r="U11" s="25" t="s">
        <v>143</v>
      </c>
      <c r="V11" s="23"/>
      <c r="W11" s="23"/>
      <c r="X11" s="23"/>
    </row>
    <row r="12" spans="1:24" x14ac:dyDescent="0.25">
      <c r="A12" s="99" t="s">
        <v>171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100">
        <v>0</v>
      </c>
      <c r="N12" s="101"/>
      <c r="O12" s="29">
        <v>0</v>
      </c>
      <c r="P12" s="29">
        <v>0</v>
      </c>
      <c r="Q12" s="29">
        <v>767.24</v>
      </c>
      <c r="R12" s="29">
        <v>0</v>
      </c>
      <c r="S12" s="29">
        <v>767.24</v>
      </c>
      <c r="T12" s="29">
        <v>-767.24</v>
      </c>
      <c r="U12" s="30" t="s">
        <v>143</v>
      </c>
      <c r="V12" s="23"/>
      <c r="W12" s="23"/>
      <c r="X12" s="23"/>
    </row>
    <row r="13" spans="1:24" x14ac:dyDescent="0.25">
      <c r="A13" s="27"/>
      <c r="B13" s="31"/>
      <c r="C13" s="31"/>
      <c r="D13" s="25"/>
      <c r="E13" s="92" t="s">
        <v>172</v>
      </c>
      <c r="F13" s="90"/>
      <c r="G13" s="90"/>
      <c r="H13" s="90"/>
      <c r="I13" s="90"/>
      <c r="J13" s="90"/>
      <c r="K13" s="90"/>
      <c r="L13" s="90"/>
      <c r="M13" s="100">
        <v>0</v>
      </c>
      <c r="N13" s="101"/>
      <c r="O13" s="29">
        <v>0</v>
      </c>
      <c r="P13" s="29">
        <v>0</v>
      </c>
      <c r="Q13" s="29">
        <v>1167.24</v>
      </c>
      <c r="R13" s="29">
        <v>0</v>
      </c>
      <c r="S13" s="29">
        <v>1167.24</v>
      </c>
      <c r="T13" s="29">
        <v>-1167.24</v>
      </c>
      <c r="U13" s="30" t="s">
        <v>143</v>
      </c>
      <c r="V13" s="23"/>
      <c r="W13" s="23"/>
      <c r="X13" s="23"/>
    </row>
    <row r="14" spans="1:24" x14ac:dyDescent="0.25">
      <c r="A14" s="27"/>
      <c r="B14" s="31"/>
      <c r="C14" s="25"/>
      <c r="D14" s="92" t="s">
        <v>173</v>
      </c>
      <c r="E14" s="90"/>
      <c r="F14" s="90"/>
      <c r="G14" s="90"/>
      <c r="H14" s="90"/>
      <c r="I14" s="90"/>
      <c r="J14" s="90"/>
      <c r="K14" s="90"/>
      <c r="L14" s="90"/>
      <c r="M14" s="100">
        <v>0</v>
      </c>
      <c r="N14" s="101"/>
      <c r="O14" s="29">
        <v>0</v>
      </c>
      <c r="P14" s="29">
        <v>0</v>
      </c>
      <c r="Q14" s="29">
        <v>1167.24</v>
      </c>
      <c r="R14" s="29">
        <v>0</v>
      </c>
      <c r="S14" s="29">
        <v>1167.24</v>
      </c>
      <c r="T14" s="29">
        <v>-1167.24</v>
      </c>
      <c r="U14" s="30" t="s">
        <v>143</v>
      </c>
      <c r="V14" s="23"/>
      <c r="W14" s="23"/>
      <c r="X14" s="23"/>
    </row>
    <row r="15" spans="1:24" x14ac:dyDescent="0.25">
      <c r="A15" s="27"/>
      <c r="B15" s="25"/>
      <c r="C15" s="92" t="s">
        <v>174</v>
      </c>
      <c r="D15" s="90"/>
      <c r="E15" s="90"/>
      <c r="F15" s="90"/>
      <c r="G15" s="90"/>
      <c r="H15" s="90"/>
      <c r="I15" s="90"/>
      <c r="J15" s="90"/>
      <c r="K15" s="90"/>
      <c r="L15" s="90"/>
      <c r="M15" s="100">
        <v>0</v>
      </c>
      <c r="N15" s="101"/>
      <c r="O15" s="29">
        <v>0</v>
      </c>
      <c r="P15" s="29">
        <v>0</v>
      </c>
      <c r="Q15" s="29">
        <v>1167.24</v>
      </c>
      <c r="R15" s="29">
        <v>0</v>
      </c>
      <c r="S15" s="29">
        <v>1167.24</v>
      </c>
      <c r="T15" s="29">
        <v>-1167.24</v>
      </c>
      <c r="U15" s="30" t="s">
        <v>143</v>
      </c>
      <c r="V15" s="23"/>
      <c r="W15" s="23"/>
      <c r="X15" s="23"/>
    </row>
    <row r="16" spans="1:24" x14ac:dyDescent="0.25">
      <c r="A16" s="27"/>
      <c r="B16" s="92" t="s">
        <v>148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100">
        <v>0</v>
      </c>
      <c r="N16" s="101"/>
      <c r="O16" s="29">
        <v>0</v>
      </c>
      <c r="P16" s="29">
        <v>0</v>
      </c>
      <c r="Q16" s="29">
        <v>1167.24</v>
      </c>
      <c r="R16" s="29">
        <v>0</v>
      </c>
      <c r="S16" s="29">
        <v>1167.24</v>
      </c>
      <c r="T16" s="29">
        <v>-1167.24</v>
      </c>
      <c r="U16" s="30" t="s">
        <v>143</v>
      </c>
      <c r="V16" s="23"/>
      <c r="W16" s="23"/>
      <c r="X16" s="23"/>
    </row>
    <row r="17" spans="1:24" x14ac:dyDescent="0.25">
      <c r="A17" s="27"/>
      <c r="B17" s="96" t="s">
        <v>149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6"/>
      <c r="N17" s="90"/>
      <c r="O17" s="24"/>
      <c r="P17" s="24"/>
      <c r="Q17" s="24"/>
      <c r="R17" s="24"/>
      <c r="S17" s="24"/>
      <c r="T17" s="24"/>
      <c r="U17" s="24"/>
      <c r="V17" s="23"/>
      <c r="W17" s="23"/>
      <c r="X17" s="23"/>
    </row>
    <row r="18" spans="1:24" x14ac:dyDescent="0.25">
      <c r="A18" s="27"/>
      <c r="B18" s="24"/>
      <c r="C18" s="96" t="s">
        <v>168</v>
      </c>
      <c r="D18" s="90"/>
      <c r="E18" s="90"/>
      <c r="F18" s="90"/>
      <c r="G18" s="90"/>
      <c r="H18" s="90"/>
      <c r="I18" s="90"/>
      <c r="J18" s="90"/>
      <c r="K18" s="90"/>
      <c r="L18" s="90"/>
      <c r="M18" s="96"/>
      <c r="N18" s="90"/>
      <c r="O18" s="24"/>
      <c r="P18" s="24"/>
      <c r="Q18" s="24"/>
      <c r="R18" s="24"/>
      <c r="S18" s="24"/>
      <c r="T18" s="24"/>
      <c r="U18" s="24"/>
      <c r="V18" s="23"/>
      <c r="W18" s="23"/>
      <c r="X18" s="23"/>
    </row>
    <row r="19" spans="1:24" x14ac:dyDescent="0.25">
      <c r="A19" s="27"/>
      <c r="B19" s="27"/>
      <c r="C19" s="24"/>
      <c r="D19" s="96" t="s">
        <v>169</v>
      </c>
      <c r="E19" s="90"/>
      <c r="F19" s="90"/>
      <c r="G19" s="90"/>
      <c r="H19" s="90"/>
      <c r="I19" s="90"/>
      <c r="J19" s="90"/>
      <c r="K19" s="90"/>
      <c r="L19" s="90"/>
      <c r="M19" s="96"/>
      <c r="N19" s="90"/>
      <c r="O19" s="24"/>
      <c r="P19" s="24"/>
      <c r="Q19" s="24"/>
      <c r="R19" s="24"/>
      <c r="S19" s="24"/>
      <c r="T19" s="24"/>
      <c r="U19" s="24"/>
      <c r="V19" s="23"/>
      <c r="W19" s="23"/>
      <c r="X19" s="23"/>
    </row>
    <row r="20" spans="1:24" x14ac:dyDescent="0.25">
      <c r="A20" s="27"/>
      <c r="B20" s="27"/>
      <c r="C20" s="27"/>
      <c r="D20" s="24"/>
      <c r="E20" s="96" t="s">
        <v>170</v>
      </c>
      <c r="F20" s="90"/>
      <c r="G20" s="90"/>
      <c r="H20" s="90"/>
      <c r="I20" s="90"/>
      <c r="J20" s="90"/>
      <c r="K20" s="90"/>
      <c r="L20" s="90"/>
      <c r="M20" s="96"/>
      <c r="N20" s="90"/>
      <c r="O20" s="24"/>
      <c r="P20" s="24"/>
      <c r="Q20" s="24"/>
      <c r="R20" s="24"/>
      <c r="S20" s="24"/>
      <c r="T20" s="24"/>
      <c r="U20" s="24"/>
      <c r="V20" s="23"/>
      <c r="W20" s="23"/>
      <c r="X20" s="23"/>
    </row>
    <row r="21" spans="1:24" x14ac:dyDescent="0.25">
      <c r="A21" s="98" t="s">
        <v>150</v>
      </c>
      <c r="B21" s="90"/>
      <c r="C21" s="90"/>
      <c r="D21" s="90"/>
      <c r="E21" s="90"/>
      <c r="F21" s="90"/>
      <c r="G21" s="98" t="s">
        <v>151</v>
      </c>
      <c r="H21" s="90"/>
      <c r="I21" s="90"/>
      <c r="J21" s="90"/>
      <c r="K21" s="90"/>
      <c r="L21" s="90"/>
      <c r="M21" s="96"/>
      <c r="N21" s="90"/>
      <c r="O21" s="24"/>
      <c r="P21" s="24"/>
      <c r="Q21" s="24"/>
      <c r="R21" s="24"/>
      <c r="S21" s="24"/>
      <c r="T21" s="24"/>
      <c r="U21" s="24"/>
      <c r="V21" s="23"/>
      <c r="W21" s="23"/>
      <c r="X21" s="23"/>
    </row>
    <row r="22" spans="1:24" x14ac:dyDescent="0.25">
      <c r="A22" s="96" t="s">
        <v>152</v>
      </c>
      <c r="B22" s="90"/>
      <c r="C22" s="90"/>
      <c r="D22" s="90"/>
      <c r="E22" s="90"/>
      <c r="F22" s="90"/>
      <c r="G22" s="96" t="s">
        <v>153</v>
      </c>
      <c r="H22" s="90"/>
      <c r="I22" s="90"/>
      <c r="J22" s="90"/>
      <c r="K22" s="90"/>
      <c r="L22" s="90"/>
      <c r="M22" s="97">
        <v>0</v>
      </c>
      <c r="N22" s="90"/>
      <c r="O22" s="28">
        <v>0</v>
      </c>
      <c r="P22" s="28">
        <v>0</v>
      </c>
      <c r="Q22" s="28">
        <v>3752.8</v>
      </c>
      <c r="R22" s="28">
        <v>0</v>
      </c>
      <c r="S22" s="28">
        <v>3752.8</v>
      </c>
      <c r="T22" s="28">
        <v>-3752.8</v>
      </c>
      <c r="U22" s="25" t="s">
        <v>143</v>
      </c>
      <c r="V22" s="23"/>
      <c r="W22" s="23"/>
      <c r="X22" s="23"/>
    </row>
    <row r="23" spans="1:24" x14ac:dyDescent="0.25">
      <c r="A23" s="99" t="s">
        <v>175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100">
        <v>0</v>
      </c>
      <c r="N23" s="101"/>
      <c r="O23" s="29">
        <v>0</v>
      </c>
      <c r="P23" s="29">
        <v>0</v>
      </c>
      <c r="Q23" s="29">
        <v>3752.8</v>
      </c>
      <c r="R23" s="29">
        <v>0</v>
      </c>
      <c r="S23" s="29">
        <v>3752.8</v>
      </c>
      <c r="T23" s="29">
        <v>-3752.8</v>
      </c>
      <c r="U23" s="30" t="s">
        <v>143</v>
      </c>
      <c r="V23" s="23"/>
      <c r="W23" s="23"/>
      <c r="X23" s="23"/>
    </row>
    <row r="24" spans="1:24" x14ac:dyDescent="0.25">
      <c r="A24" s="98" t="s">
        <v>154</v>
      </c>
      <c r="B24" s="90"/>
      <c r="C24" s="90"/>
      <c r="D24" s="90"/>
      <c r="E24" s="90"/>
      <c r="F24" s="90"/>
      <c r="G24" s="98" t="s">
        <v>155</v>
      </c>
      <c r="H24" s="90"/>
      <c r="I24" s="90"/>
      <c r="J24" s="90"/>
      <c r="K24" s="90"/>
      <c r="L24" s="90"/>
      <c r="M24" s="96"/>
      <c r="N24" s="90"/>
      <c r="O24" s="24"/>
      <c r="P24" s="24"/>
      <c r="Q24" s="24"/>
      <c r="R24" s="24"/>
      <c r="S24" s="24"/>
      <c r="T24" s="24"/>
      <c r="U24" s="24"/>
      <c r="V24" s="23"/>
      <c r="W24" s="23"/>
      <c r="X24" s="23"/>
    </row>
    <row r="25" spans="1:24" x14ac:dyDescent="0.25">
      <c r="A25" s="96" t="s">
        <v>156</v>
      </c>
      <c r="B25" s="90"/>
      <c r="C25" s="90"/>
      <c r="D25" s="90"/>
      <c r="E25" s="90"/>
      <c r="F25" s="90"/>
      <c r="G25" s="96" t="s">
        <v>157</v>
      </c>
      <c r="H25" s="90"/>
      <c r="I25" s="90"/>
      <c r="J25" s="90"/>
      <c r="K25" s="90"/>
      <c r="L25" s="90"/>
      <c r="M25" s="97">
        <v>0</v>
      </c>
      <c r="N25" s="90"/>
      <c r="O25" s="28">
        <v>0</v>
      </c>
      <c r="P25" s="28">
        <v>0</v>
      </c>
      <c r="Q25" s="28">
        <v>268.48</v>
      </c>
      <c r="R25" s="28">
        <v>0</v>
      </c>
      <c r="S25" s="28">
        <v>268.48</v>
      </c>
      <c r="T25" s="28">
        <v>-268.48</v>
      </c>
      <c r="U25" s="25" t="s">
        <v>143</v>
      </c>
      <c r="V25" s="23"/>
      <c r="W25" s="23"/>
      <c r="X25" s="23"/>
    </row>
    <row r="26" spans="1:24" x14ac:dyDescent="0.25">
      <c r="A26" s="99" t="s">
        <v>176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100">
        <v>0</v>
      </c>
      <c r="N26" s="101"/>
      <c r="O26" s="29">
        <v>0</v>
      </c>
      <c r="P26" s="29">
        <v>0</v>
      </c>
      <c r="Q26" s="29">
        <v>268.48</v>
      </c>
      <c r="R26" s="29">
        <v>0</v>
      </c>
      <c r="S26" s="29">
        <v>268.48</v>
      </c>
      <c r="T26" s="29">
        <v>-268.48</v>
      </c>
      <c r="U26" s="30" t="s">
        <v>143</v>
      </c>
      <c r="V26" s="23"/>
      <c r="W26" s="23"/>
      <c r="X26" s="23"/>
    </row>
    <row r="27" spans="1:24" x14ac:dyDescent="0.25">
      <c r="A27" s="96" t="s">
        <v>158</v>
      </c>
      <c r="B27" s="90"/>
      <c r="C27" s="90"/>
      <c r="D27" s="90"/>
      <c r="E27" s="90"/>
      <c r="F27" s="90"/>
      <c r="G27" s="96" t="s">
        <v>159</v>
      </c>
      <c r="H27" s="90"/>
      <c r="I27" s="90"/>
      <c r="J27" s="90"/>
      <c r="K27" s="90"/>
      <c r="L27" s="90"/>
      <c r="M27" s="97">
        <v>0</v>
      </c>
      <c r="N27" s="90"/>
      <c r="O27" s="28">
        <v>0</v>
      </c>
      <c r="P27" s="28">
        <v>0</v>
      </c>
      <c r="Q27" s="28">
        <v>6</v>
      </c>
      <c r="R27" s="28">
        <v>0</v>
      </c>
      <c r="S27" s="28">
        <v>6</v>
      </c>
      <c r="T27" s="28">
        <v>-6</v>
      </c>
      <c r="U27" s="25" t="s">
        <v>143</v>
      </c>
      <c r="V27" s="23"/>
      <c r="W27" s="23"/>
      <c r="X27" s="23"/>
    </row>
    <row r="28" spans="1:24" x14ac:dyDescent="0.25">
      <c r="A28" s="98" t="s">
        <v>160</v>
      </c>
      <c r="B28" s="90"/>
      <c r="C28" s="90"/>
      <c r="D28" s="90"/>
      <c r="E28" s="90"/>
      <c r="F28" s="90"/>
      <c r="G28" s="98" t="s">
        <v>161</v>
      </c>
      <c r="H28" s="90"/>
      <c r="I28" s="90"/>
      <c r="J28" s="90"/>
      <c r="K28" s="90"/>
      <c r="L28" s="90"/>
      <c r="M28" s="96"/>
      <c r="N28" s="90"/>
      <c r="O28" s="24"/>
      <c r="P28" s="24"/>
      <c r="Q28" s="24"/>
      <c r="R28" s="24"/>
      <c r="S28" s="24"/>
      <c r="T28" s="24"/>
      <c r="U28" s="24"/>
      <c r="V28" s="23"/>
      <c r="W28" s="23"/>
      <c r="X28" s="23"/>
    </row>
    <row r="29" spans="1:24" x14ac:dyDescent="0.25">
      <c r="A29" s="96" t="s">
        <v>162</v>
      </c>
      <c r="B29" s="90"/>
      <c r="C29" s="90"/>
      <c r="D29" s="90"/>
      <c r="E29" s="90"/>
      <c r="F29" s="90"/>
      <c r="G29" s="96" t="s">
        <v>163</v>
      </c>
      <c r="H29" s="90"/>
      <c r="I29" s="90"/>
      <c r="J29" s="90"/>
      <c r="K29" s="90"/>
      <c r="L29" s="90"/>
      <c r="M29" s="97">
        <v>0</v>
      </c>
      <c r="N29" s="90"/>
      <c r="O29" s="28">
        <v>0</v>
      </c>
      <c r="P29" s="28">
        <v>0</v>
      </c>
      <c r="Q29" s="28">
        <v>1113</v>
      </c>
      <c r="R29" s="28">
        <v>20848.63</v>
      </c>
      <c r="S29" s="28">
        <v>1113</v>
      </c>
      <c r="T29" s="28">
        <v>-21961.63</v>
      </c>
      <c r="U29" s="25" t="s">
        <v>143</v>
      </c>
      <c r="V29" s="23"/>
      <c r="W29" s="23"/>
      <c r="X29" s="23"/>
    </row>
    <row r="30" spans="1:24" x14ac:dyDescent="0.25">
      <c r="A30" s="99" t="s">
        <v>177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100">
        <v>0</v>
      </c>
      <c r="N30" s="101"/>
      <c r="O30" s="29">
        <v>0</v>
      </c>
      <c r="P30" s="29">
        <v>0</v>
      </c>
      <c r="Q30" s="29">
        <v>1113</v>
      </c>
      <c r="R30" s="29">
        <v>20848.63</v>
      </c>
      <c r="S30" s="29">
        <v>1113</v>
      </c>
      <c r="T30" s="29">
        <v>-21961.63</v>
      </c>
      <c r="U30" s="30" t="s">
        <v>143</v>
      </c>
      <c r="V30" s="23"/>
      <c r="W30" s="23"/>
      <c r="X30" s="23"/>
    </row>
    <row r="31" spans="1:24" x14ac:dyDescent="0.25">
      <c r="A31" s="27"/>
      <c r="B31" s="31"/>
      <c r="C31" s="31"/>
      <c r="D31" s="25"/>
      <c r="E31" s="92" t="s">
        <v>172</v>
      </c>
      <c r="F31" s="90"/>
      <c r="G31" s="90"/>
      <c r="H31" s="90"/>
      <c r="I31" s="90"/>
      <c r="J31" s="90"/>
      <c r="K31" s="90"/>
      <c r="L31" s="90"/>
      <c r="M31" s="100">
        <v>0</v>
      </c>
      <c r="N31" s="101"/>
      <c r="O31" s="29">
        <v>0</v>
      </c>
      <c r="P31" s="29">
        <v>0</v>
      </c>
      <c r="Q31" s="29">
        <v>5140.28</v>
      </c>
      <c r="R31" s="29">
        <v>20848.63</v>
      </c>
      <c r="S31" s="29">
        <v>5140.28</v>
      </c>
      <c r="T31" s="29">
        <v>-25988.91</v>
      </c>
      <c r="U31" s="30" t="s">
        <v>143</v>
      </c>
      <c r="V31" s="23"/>
      <c r="W31" s="23"/>
      <c r="X31" s="23"/>
    </row>
    <row r="32" spans="1:24" x14ac:dyDescent="0.25">
      <c r="A32" s="27"/>
      <c r="B32" s="31"/>
      <c r="C32" s="25"/>
      <c r="D32" s="92" t="s">
        <v>173</v>
      </c>
      <c r="E32" s="90"/>
      <c r="F32" s="90"/>
      <c r="G32" s="90"/>
      <c r="H32" s="90"/>
      <c r="I32" s="90"/>
      <c r="J32" s="90"/>
      <c r="K32" s="90"/>
      <c r="L32" s="90"/>
      <c r="M32" s="100">
        <v>0</v>
      </c>
      <c r="N32" s="101"/>
      <c r="O32" s="29">
        <v>0</v>
      </c>
      <c r="P32" s="29">
        <v>0</v>
      </c>
      <c r="Q32" s="29">
        <v>5140.28</v>
      </c>
      <c r="R32" s="29">
        <v>20848.63</v>
      </c>
      <c r="S32" s="29">
        <v>5140.28</v>
      </c>
      <c r="T32" s="29">
        <v>-25988.91</v>
      </c>
      <c r="U32" s="30" t="s">
        <v>143</v>
      </c>
      <c r="V32" s="23"/>
      <c r="W32" s="23"/>
      <c r="X32" s="23"/>
    </row>
    <row r="33" spans="1:24" x14ac:dyDescent="0.25">
      <c r="A33" s="27"/>
      <c r="B33" s="25"/>
      <c r="C33" s="92" t="s">
        <v>174</v>
      </c>
      <c r="D33" s="90"/>
      <c r="E33" s="90"/>
      <c r="F33" s="90"/>
      <c r="G33" s="90"/>
      <c r="H33" s="90"/>
      <c r="I33" s="90"/>
      <c r="J33" s="90"/>
      <c r="K33" s="90"/>
      <c r="L33" s="90"/>
      <c r="M33" s="100">
        <v>0</v>
      </c>
      <c r="N33" s="101"/>
      <c r="O33" s="29">
        <v>0</v>
      </c>
      <c r="P33" s="29">
        <v>0</v>
      </c>
      <c r="Q33" s="29">
        <v>5140.28</v>
      </c>
      <c r="R33" s="29">
        <v>20848.63</v>
      </c>
      <c r="S33" s="29">
        <v>5140.28</v>
      </c>
      <c r="T33" s="29">
        <v>-25988.91</v>
      </c>
      <c r="U33" s="30" t="s">
        <v>143</v>
      </c>
      <c r="V33" s="23"/>
      <c r="W33" s="23"/>
      <c r="X33" s="23"/>
    </row>
    <row r="34" spans="1:24" x14ac:dyDescent="0.25">
      <c r="A34" s="27"/>
      <c r="B34" s="92" t="s">
        <v>164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100">
        <v>0</v>
      </c>
      <c r="N34" s="101"/>
      <c r="O34" s="29">
        <v>0</v>
      </c>
      <c r="P34" s="29">
        <v>0</v>
      </c>
      <c r="Q34" s="29">
        <v>5140.28</v>
      </c>
      <c r="R34" s="29">
        <v>20848.63</v>
      </c>
      <c r="S34" s="29">
        <v>5140.28</v>
      </c>
      <c r="T34" s="29">
        <v>-25988.91</v>
      </c>
      <c r="U34" s="30" t="s">
        <v>143</v>
      </c>
      <c r="V34" s="23"/>
      <c r="W34" s="23"/>
      <c r="X34" s="23"/>
    </row>
    <row r="35" spans="1:24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92"/>
      <c r="N35" s="90"/>
      <c r="O35" s="25"/>
      <c r="P35" s="25"/>
      <c r="Q35" s="25"/>
      <c r="R35" s="25"/>
      <c r="S35" s="25"/>
      <c r="T35" s="25"/>
      <c r="U35" s="32"/>
      <c r="V35" s="23"/>
      <c r="W35" s="23"/>
      <c r="X35" s="23"/>
    </row>
    <row r="36" spans="1:24" x14ac:dyDescent="0.25">
      <c r="A36" s="92" t="s">
        <v>178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2"/>
      <c r="N36" s="90"/>
      <c r="O36" s="25"/>
      <c r="P36" s="25"/>
      <c r="Q36" s="25"/>
      <c r="R36" s="25"/>
      <c r="S36" s="25"/>
      <c r="T36" s="25"/>
      <c r="U36" s="32"/>
      <c r="V36" s="23"/>
      <c r="W36" s="23"/>
      <c r="X36" s="23"/>
    </row>
    <row r="37" spans="1:24" x14ac:dyDescent="0.25">
      <c r="A37" s="92" t="s">
        <v>148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7">
        <v>0</v>
      </c>
      <c r="N37" s="90"/>
      <c r="O37" s="28">
        <v>0</v>
      </c>
      <c r="P37" s="28">
        <v>0</v>
      </c>
      <c r="Q37" s="28">
        <v>1167.24</v>
      </c>
      <c r="R37" s="28">
        <v>0</v>
      </c>
      <c r="S37" s="28">
        <v>1167.24</v>
      </c>
      <c r="T37" s="28">
        <v>-1167.24</v>
      </c>
      <c r="U37" s="25" t="s">
        <v>143</v>
      </c>
      <c r="V37" s="23"/>
      <c r="W37" s="23"/>
      <c r="X37" s="23"/>
    </row>
    <row r="38" spans="1:24" x14ac:dyDescent="0.25">
      <c r="A38" s="92" t="s">
        <v>164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7">
        <v>0</v>
      </c>
      <c r="N38" s="90"/>
      <c r="O38" s="28">
        <v>0</v>
      </c>
      <c r="P38" s="28">
        <v>0</v>
      </c>
      <c r="Q38" s="28">
        <v>5140.28</v>
      </c>
      <c r="R38" s="28">
        <v>20848.63</v>
      </c>
      <c r="S38" s="28">
        <v>5140.28</v>
      </c>
      <c r="T38" s="28">
        <v>-25988.91</v>
      </c>
      <c r="U38" s="25" t="s">
        <v>143</v>
      </c>
      <c r="V38" s="23"/>
      <c r="W38" s="23"/>
      <c r="X38" s="23"/>
    </row>
    <row r="39" spans="1:24" x14ac:dyDescent="0.25">
      <c r="A39" s="92" t="s">
        <v>178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100">
        <v>0</v>
      </c>
      <c r="N39" s="101"/>
      <c r="O39" s="29">
        <v>0</v>
      </c>
      <c r="P39" s="29">
        <v>0</v>
      </c>
      <c r="Q39" s="29">
        <v>-3973.04</v>
      </c>
      <c r="R39" s="29">
        <v>-20848.63</v>
      </c>
      <c r="S39" s="29">
        <v>-3973.04</v>
      </c>
      <c r="T39" s="29">
        <v>24821.67</v>
      </c>
      <c r="U39" s="33"/>
      <c r="V39" s="23"/>
      <c r="W39" s="23"/>
      <c r="X39" s="23"/>
    </row>
    <row r="40" spans="1:24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92"/>
      <c r="N40" s="90"/>
      <c r="O40" s="25"/>
      <c r="P40" s="25"/>
      <c r="Q40" s="25"/>
      <c r="R40" s="25"/>
      <c r="S40" s="25"/>
      <c r="T40" s="25"/>
      <c r="U40" s="25"/>
      <c r="V40" s="23"/>
      <c r="W40" s="23"/>
      <c r="X40" s="23"/>
    </row>
    <row r="41" spans="1:24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 t="s">
        <v>165</v>
      </c>
      <c r="M41" s="92"/>
      <c r="N41" s="90"/>
      <c r="O41" s="25"/>
      <c r="P41" s="25"/>
      <c r="Q41" s="25"/>
      <c r="R41" s="25"/>
      <c r="S41" s="25"/>
      <c r="T41" s="25"/>
      <c r="U41" s="25"/>
      <c r="V41" s="23"/>
      <c r="W41" s="23"/>
      <c r="X41" s="23"/>
    </row>
    <row r="42" spans="1:24" x14ac:dyDescent="0.25">
      <c r="A42" s="92" t="s">
        <v>148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7">
        <v>0</v>
      </c>
      <c r="N42" s="90"/>
      <c r="O42" s="28">
        <v>0</v>
      </c>
      <c r="P42" s="28">
        <v>0</v>
      </c>
      <c r="Q42" s="28">
        <v>1167.24</v>
      </c>
      <c r="R42" s="28">
        <v>0</v>
      </c>
      <c r="S42" s="28">
        <v>1167.24</v>
      </c>
      <c r="T42" s="28">
        <v>-1167.24</v>
      </c>
      <c r="U42" s="25" t="s">
        <v>143</v>
      </c>
      <c r="V42" s="23"/>
      <c r="W42" s="23"/>
      <c r="X42" s="23"/>
    </row>
    <row r="43" spans="1:24" ht="15.75" thickBot="1" x14ac:dyDescent="0.3">
      <c r="A43" s="92" t="s">
        <v>164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7">
        <v>0</v>
      </c>
      <c r="N43" s="90"/>
      <c r="O43" s="28">
        <v>0</v>
      </c>
      <c r="P43" s="28">
        <v>0</v>
      </c>
      <c r="Q43" s="28">
        <v>5140.28</v>
      </c>
      <c r="R43" s="28">
        <v>20848.63</v>
      </c>
      <c r="S43" s="28">
        <v>5140.28</v>
      </c>
      <c r="T43" s="28">
        <v>-25988.91</v>
      </c>
      <c r="U43" s="25" t="s">
        <v>143</v>
      </c>
      <c r="V43" s="23"/>
      <c r="W43" s="23"/>
      <c r="X43" s="23"/>
    </row>
    <row r="44" spans="1:24" ht="15.75" thickTop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 t="s">
        <v>165</v>
      </c>
      <c r="M44" s="102">
        <v>0</v>
      </c>
      <c r="N44" s="103"/>
      <c r="O44" s="34">
        <v>0</v>
      </c>
      <c r="P44" s="34">
        <v>0</v>
      </c>
      <c r="Q44" s="34">
        <v>-3973.04</v>
      </c>
      <c r="R44" s="34">
        <v>-20848.63</v>
      </c>
      <c r="S44" s="34">
        <v>-3973.04</v>
      </c>
      <c r="T44" s="34">
        <v>24821.67</v>
      </c>
      <c r="U44" s="35"/>
      <c r="V44" s="23"/>
      <c r="W44" s="23"/>
      <c r="X44" s="23"/>
    </row>
    <row r="45" spans="1:2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8" spans="1:24" x14ac:dyDescent="0.25">
      <c r="M48" t="s">
        <v>129</v>
      </c>
      <c r="O48" t="s">
        <v>130</v>
      </c>
      <c r="P48" t="s">
        <v>131</v>
      </c>
      <c r="Q48" t="s">
        <v>132</v>
      </c>
      <c r="R48" t="s">
        <v>133</v>
      </c>
      <c r="S48" t="s">
        <v>133</v>
      </c>
      <c r="T48" t="s">
        <v>134</v>
      </c>
      <c r="U48" t="s">
        <v>135</v>
      </c>
    </row>
    <row r="49" spans="1:21" x14ac:dyDescent="0.25">
      <c r="A49" t="s">
        <v>108</v>
      </c>
      <c r="G49" t="s">
        <v>7</v>
      </c>
      <c r="M49" t="s">
        <v>130</v>
      </c>
      <c r="O49" t="s">
        <v>136</v>
      </c>
      <c r="P49" t="s">
        <v>130</v>
      </c>
      <c r="Q49" t="s">
        <v>137</v>
      </c>
      <c r="R49" t="s">
        <v>138</v>
      </c>
      <c r="S49" t="s">
        <v>137</v>
      </c>
      <c r="T49" t="s">
        <v>137</v>
      </c>
      <c r="U49" t="s">
        <v>139</v>
      </c>
    </row>
    <row r="50" spans="1:21" x14ac:dyDescent="0.25">
      <c r="A50" t="s">
        <v>181</v>
      </c>
    </row>
    <row r="51" spans="1:21" x14ac:dyDescent="0.25">
      <c r="B51" t="s">
        <v>140</v>
      </c>
    </row>
    <row r="52" spans="1:21" x14ac:dyDescent="0.25">
      <c r="C52" t="s">
        <v>182</v>
      </c>
    </row>
    <row r="53" spans="1:21" x14ac:dyDescent="0.25">
      <c r="D53" t="s">
        <v>183</v>
      </c>
    </row>
    <row r="54" spans="1:21" x14ac:dyDescent="0.25">
      <c r="E54" t="s">
        <v>184</v>
      </c>
    </row>
    <row r="55" spans="1:21" x14ac:dyDescent="0.25">
      <c r="A55">
        <v>4990</v>
      </c>
      <c r="G55" t="s">
        <v>145</v>
      </c>
    </row>
    <row r="56" spans="1:21" x14ac:dyDescent="0.25">
      <c r="A56" t="s">
        <v>146</v>
      </c>
      <c r="G56" t="s">
        <v>147</v>
      </c>
      <c r="M56">
        <v>0</v>
      </c>
      <c r="O56">
        <v>0</v>
      </c>
      <c r="P56">
        <v>0</v>
      </c>
      <c r="Q56" s="43">
        <v>16709.48</v>
      </c>
      <c r="R56">
        <v>0</v>
      </c>
      <c r="S56" s="43">
        <v>16709.48</v>
      </c>
      <c r="T56" s="43">
        <v>-16709.48</v>
      </c>
      <c r="U56" t="s">
        <v>143</v>
      </c>
    </row>
    <row r="57" spans="1:21" x14ac:dyDescent="0.25">
      <c r="A57" t="s">
        <v>185</v>
      </c>
      <c r="M57" s="44">
        <v>0</v>
      </c>
      <c r="O57" s="44">
        <v>0</v>
      </c>
      <c r="P57" s="44">
        <v>0</v>
      </c>
      <c r="Q57" s="44">
        <v>16709.48</v>
      </c>
      <c r="R57" s="44">
        <v>0</v>
      </c>
      <c r="S57" s="44">
        <v>16709.48</v>
      </c>
      <c r="T57" s="44">
        <v>-16709.48</v>
      </c>
      <c r="U57" t="s">
        <v>143</v>
      </c>
    </row>
    <row r="58" spans="1:21" x14ac:dyDescent="0.25">
      <c r="E58" t="s">
        <v>186</v>
      </c>
      <c r="M58" s="44">
        <v>0</v>
      </c>
      <c r="O58" s="44">
        <v>0</v>
      </c>
      <c r="P58" s="44">
        <v>0</v>
      </c>
      <c r="Q58" s="44">
        <v>16709.48</v>
      </c>
      <c r="R58" s="44">
        <v>0</v>
      </c>
      <c r="S58" s="44">
        <v>16709.48</v>
      </c>
      <c r="T58" s="44">
        <v>-16709.48</v>
      </c>
      <c r="U58" t="s">
        <v>143</v>
      </c>
    </row>
    <row r="59" spans="1:21" x14ac:dyDescent="0.25">
      <c r="D59" t="s">
        <v>187</v>
      </c>
      <c r="M59" s="44">
        <v>0</v>
      </c>
      <c r="O59" s="44">
        <v>0</v>
      </c>
      <c r="P59" s="44">
        <v>0</v>
      </c>
      <c r="Q59" s="44">
        <v>16709.48</v>
      </c>
      <c r="R59" s="44">
        <v>0</v>
      </c>
      <c r="S59" s="44">
        <v>16709.48</v>
      </c>
      <c r="T59" s="44">
        <v>-16709.48</v>
      </c>
      <c r="U59" t="s">
        <v>143</v>
      </c>
    </row>
    <row r="60" spans="1:21" x14ac:dyDescent="0.25">
      <c r="C60" t="s">
        <v>188</v>
      </c>
      <c r="M60" s="44">
        <v>0</v>
      </c>
      <c r="O60" s="44">
        <v>0</v>
      </c>
      <c r="P60" s="44">
        <v>0</v>
      </c>
      <c r="Q60" s="44">
        <v>16709.48</v>
      </c>
      <c r="R60" s="44">
        <v>0</v>
      </c>
      <c r="S60" s="44">
        <v>16709.48</v>
      </c>
      <c r="T60" s="44">
        <v>-16709.48</v>
      </c>
      <c r="U60" t="s">
        <v>143</v>
      </c>
    </row>
    <row r="61" spans="1:21" x14ac:dyDescent="0.25">
      <c r="B61" t="s">
        <v>148</v>
      </c>
      <c r="M61" s="44">
        <v>0</v>
      </c>
      <c r="O61" s="44">
        <v>0</v>
      </c>
      <c r="P61" s="44">
        <v>0</v>
      </c>
      <c r="Q61" s="44">
        <v>16709.48</v>
      </c>
      <c r="R61" s="44">
        <v>0</v>
      </c>
      <c r="S61" s="44">
        <v>16709.48</v>
      </c>
      <c r="T61" s="44">
        <v>-16709.48</v>
      </c>
      <c r="U61" t="s">
        <v>143</v>
      </c>
    </row>
    <row r="62" spans="1:21" x14ac:dyDescent="0.25">
      <c r="B62" t="s">
        <v>149</v>
      </c>
    </row>
    <row r="63" spans="1:21" x14ac:dyDescent="0.25">
      <c r="C63" t="s">
        <v>182</v>
      </c>
    </row>
    <row r="64" spans="1:21" x14ac:dyDescent="0.25">
      <c r="D64" t="s">
        <v>183</v>
      </c>
    </row>
    <row r="65" spans="1:21" x14ac:dyDescent="0.25">
      <c r="E65" t="s">
        <v>184</v>
      </c>
    </row>
    <row r="66" spans="1:21" x14ac:dyDescent="0.25">
      <c r="A66">
        <v>5000</v>
      </c>
      <c r="G66" t="s">
        <v>151</v>
      </c>
    </row>
    <row r="67" spans="1:21" x14ac:dyDescent="0.25">
      <c r="A67" t="s">
        <v>152</v>
      </c>
      <c r="G67" t="s">
        <v>153</v>
      </c>
      <c r="M67">
        <v>0</v>
      </c>
      <c r="O67">
        <v>0</v>
      </c>
      <c r="P67">
        <v>0</v>
      </c>
      <c r="Q67" s="43">
        <v>5664.4</v>
      </c>
      <c r="R67">
        <v>0</v>
      </c>
      <c r="S67" s="43">
        <v>5664.4</v>
      </c>
      <c r="T67" s="43">
        <v>-5664.4</v>
      </c>
      <c r="U67" t="s">
        <v>143</v>
      </c>
    </row>
    <row r="68" spans="1:21" x14ac:dyDescent="0.25">
      <c r="A68" t="s">
        <v>189</v>
      </c>
      <c r="M68" s="44">
        <v>0</v>
      </c>
      <c r="O68" s="44">
        <v>0</v>
      </c>
      <c r="P68" s="44">
        <v>0</v>
      </c>
      <c r="Q68" s="44">
        <v>5664.4</v>
      </c>
      <c r="R68" s="44">
        <v>0</v>
      </c>
      <c r="S68" s="44">
        <v>5664.4</v>
      </c>
      <c r="T68" s="44">
        <v>-5664.4</v>
      </c>
      <c r="U68" t="s">
        <v>143</v>
      </c>
    </row>
    <row r="69" spans="1:21" x14ac:dyDescent="0.25">
      <c r="A69">
        <v>5400</v>
      </c>
      <c r="G69" t="s">
        <v>155</v>
      </c>
    </row>
    <row r="70" spans="1:21" x14ac:dyDescent="0.25">
      <c r="A70" t="s">
        <v>156</v>
      </c>
      <c r="G70" t="s">
        <v>157</v>
      </c>
      <c r="M70">
        <v>0</v>
      </c>
      <c r="O70">
        <v>0</v>
      </c>
      <c r="P70">
        <v>0</v>
      </c>
      <c r="Q70">
        <v>405.33</v>
      </c>
      <c r="R70">
        <v>0</v>
      </c>
      <c r="S70">
        <v>405.33</v>
      </c>
      <c r="T70">
        <v>-405.33</v>
      </c>
      <c r="U70" t="s">
        <v>143</v>
      </c>
    </row>
    <row r="71" spans="1:21" x14ac:dyDescent="0.25">
      <c r="A71" t="s">
        <v>190</v>
      </c>
      <c r="M71" s="44">
        <v>0</v>
      </c>
      <c r="O71" s="44">
        <v>0</v>
      </c>
      <c r="P71" s="44">
        <v>0</v>
      </c>
      <c r="Q71" s="44">
        <v>405.33</v>
      </c>
      <c r="R71" s="44">
        <v>0</v>
      </c>
      <c r="S71" s="44">
        <v>405.33</v>
      </c>
      <c r="T71" s="44">
        <v>-405.33</v>
      </c>
      <c r="U71" t="s">
        <v>143</v>
      </c>
    </row>
    <row r="72" spans="1:21" x14ac:dyDescent="0.25">
      <c r="A72">
        <v>7303</v>
      </c>
      <c r="G72" t="s">
        <v>159</v>
      </c>
      <c r="M72">
        <v>0</v>
      </c>
      <c r="O72">
        <v>0</v>
      </c>
      <c r="P72">
        <v>0</v>
      </c>
      <c r="Q72">
        <v>6</v>
      </c>
      <c r="R72">
        <v>0</v>
      </c>
      <c r="S72">
        <v>6</v>
      </c>
      <c r="T72">
        <v>-6</v>
      </c>
      <c r="U72" t="s">
        <v>143</v>
      </c>
    </row>
    <row r="73" spans="1:21" x14ac:dyDescent="0.25">
      <c r="A73">
        <v>9500</v>
      </c>
      <c r="G73" t="s">
        <v>161</v>
      </c>
    </row>
    <row r="74" spans="1:21" x14ac:dyDescent="0.25">
      <c r="A74" t="s">
        <v>162</v>
      </c>
      <c r="G74" t="s">
        <v>163</v>
      </c>
      <c r="M74">
        <v>0</v>
      </c>
      <c r="O74">
        <v>0</v>
      </c>
      <c r="P74">
        <v>0</v>
      </c>
      <c r="Q74" s="43">
        <v>25405.77</v>
      </c>
      <c r="R74" s="43">
        <v>-8373.36</v>
      </c>
      <c r="S74" s="43">
        <v>25405.77</v>
      </c>
      <c r="T74" s="43">
        <v>-17032.41</v>
      </c>
      <c r="U74" t="s">
        <v>143</v>
      </c>
    </row>
    <row r="75" spans="1:21" x14ac:dyDescent="0.25">
      <c r="A75" t="s">
        <v>191</v>
      </c>
      <c r="M75" s="44">
        <v>0</v>
      </c>
      <c r="O75" s="44">
        <v>0</v>
      </c>
      <c r="P75" s="44">
        <v>0</v>
      </c>
      <c r="Q75" s="44">
        <v>25405.77</v>
      </c>
      <c r="R75" s="44">
        <v>-8373.36</v>
      </c>
      <c r="S75" s="44">
        <v>25405.77</v>
      </c>
      <c r="T75" s="44">
        <v>-17032.41</v>
      </c>
      <c r="U75" t="s">
        <v>143</v>
      </c>
    </row>
    <row r="76" spans="1:21" x14ac:dyDescent="0.25">
      <c r="E76" t="s">
        <v>186</v>
      </c>
      <c r="M76" s="44">
        <v>0</v>
      </c>
      <c r="O76" s="44">
        <v>0</v>
      </c>
      <c r="P76" s="44">
        <v>0</v>
      </c>
      <c r="Q76" s="44">
        <v>31481.5</v>
      </c>
      <c r="R76" s="44">
        <v>-8373.36</v>
      </c>
      <c r="S76" s="44">
        <v>31481.5</v>
      </c>
      <c r="T76" s="44">
        <v>-23108.14</v>
      </c>
      <c r="U76" t="s">
        <v>143</v>
      </c>
    </row>
    <row r="77" spans="1:21" x14ac:dyDescent="0.25">
      <c r="D77" t="s">
        <v>187</v>
      </c>
      <c r="M77" s="44">
        <v>0</v>
      </c>
      <c r="O77" s="44">
        <v>0</v>
      </c>
      <c r="P77" s="44">
        <v>0</v>
      </c>
      <c r="Q77" s="44">
        <v>31481.5</v>
      </c>
      <c r="R77" s="44">
        <v>-8373.36</v>
      </c>
      <c r="S77" s="44">
        <v>31481.5</v>
      </c>
      <c r="T77" s="44">
        <v>-23108.14</v>
      </c>
      <c r="U77" t="s">
        <v>143</v>
      </c>
    </row>
    <row r="78" spans="1:21" x14ac:dyDescent="0.25">
      <c r="C78" t="s">
        <v>188</v>
      </c>
      <c r="M78" s="44">
        <v>0</v>
      </c>
      <c r="O78" s="44">
        <v>0</v>
      </c>
      <c r="P78" s="44">
        <v>0</v>
      </c>
      <c r="Q78" s="44">
        <v>31481.5</v>
      </c>
      <c r="R78" s="44">
        <v>-8373.36</v>
      </c>
      <c r="S78" s="44">
        <v>31481.5</v>
      </c>
      <c r="T78" s="44">
        <v>-23108.14</v>
      </c>
      <c r="U78" t="s">
        <v>143</v>
      </c>
    </row>
    <row r="79" spans="1:21" x14ac:dyDescent="0.25">
      <c r="B79" t="s">
        <v>164</v>
      </c>
      <c r="M79" s="44">
        <v>0</v>
      </c>
      <c r="O79" s="44">
        <v>0</v>
      </c>
      <c r="P79" s="44">
        <v>0</v>
      </c>
      <c r="Q79" s="44">
        <v>31481.5</v>
      </c>
      <c r="R79" s="44">
        <v>-8373.36</v>
      </c>
      <c r="S79" s="44">
        <v>31481.5</v>
      </c>
      <c r="T79" s="44">
        <v>-23108.14</v>
      </c>
      <c r="U79" t="s">
        <v>143</v>
      </c>
    </row>
    <row r="81" spans="1:23" x14ac:dyDescent="0.25">
      <c r="A81" t="s">
        <v>192</v>
      </c>
    </row>
    <row r="82" spans="1:23" x14ac:dyDescent="0.25">
      <c r="A82" t="s">
        <v>148</v>
      </c>
      <c r="M82">
        <v>0</v>
      </c>
      <c r="O82">
        <v>0</v>
      </c>
      <c r="P82">
        <v>0</v>
      </c>
      <c r="Q82" s="43">
        <v>16709.48</v>
      </c>
      <c r="R82">
        <v>0</v>
      </c>
      <c r="S82" s="43">
        <v>16709.48</v>
      </c>
      <c r="T82" s="43">
        <v>-16709.48</v>
      </c>
      <c r="U82" t="s">
        <v>143</v>
      </c>
    </row>
    <row r="83" spans="1:23" x14ac:dyDescent="0.25">
      <c r="A83" t="s">
        <v>164</v>
      </c>
      <c r="M83">
        <v>0</v>
      </c>
      <c r="O83">
        <v>0</v>
      </c>
      <c r="P83">
        <v>0</v>
      </c>
      <c r="Q83" s="43">
        <v>31481.5</v>
      </c>
      <c r="R83" s="43">
        <v>-8373.36</v>
      </c>
      <c r="S83" s="43">
        <v>31481.5</v>
      </c>
      <c r="T83" s="43">
        <v>-23108.14</v>
      </c>
      <c r="U83" t="s">
        <v>143</v>
      </c>
    </row>
    <row r="84" spans="1:23" x14ac:dyDescent="0.25">
      <c r="A84" t="s">
        <v>192</v>
      </c>
      <c r="M84" s="44">
        <v>0</v>
      </c>
      <c r="O84" s="44">
        <v>0</v>
      </c>
      <c r="P84" s="44">
        <v>0</v>
      </c>
      <c r="Q84" s="44">
        <v>-14772.02</v>
      </c>
      <c r="R84" s="44">
        <v>8373.36</v>
      </c>
      <c r="S84" s="44">
        <v>-14772.02</v>
      </c>
      <c r="T84" s="44">
        <v>6398.66</v>
      </c>
    </row>
    <row r="86" spans="1:23" x14ac:dyDescent="0.25">
      <c r="L86" t="s">
        <v>165</v>
      </c>
    </row>
    <row r="87" spans="1:23" x14ac:dyDescent="0.25">
      <c r="A87" t="s">
        <v>148</v>
      </c>
      <c r="M87">
        <v>0</v>
      </c>
      <c r="O87">
        <v>0</v>
      </c>
      <c r="P87">
        <v>0</v>
      </c>
      <c r="Q87" s="43">
        <v>16709.48</v>
      </c>
      <c r="R87">
        <v>0</v>
      </c>
      <c r="S87" s="43">
        <v>16709.48</v>
      </c>
      <c r="T87" s="43">
        <v>-16709.48</v>
      </c>
      <c r="U87" t="s">
        <v>143</v>
      </c>
    </row>
    <row r="88" spans="1:23" x14ac:dyDescent="0.25">
      <c r="A88" t="s">
        <v>164</v>
      </c>
      <c r="M88">
        <v>0</v>
      </c>
      <c r="O88">
        <v>0</v>
      </c>
      <c r="P88">
        <v>0</v>
      </c>
      <c r="Q88" s="43">
        <v>31481.5</v>
      </c>
      <c r="R88" s="43">
        <v>-8373.36</v>
      </c>
      <c r="S88" s="43">
        <v>31481.5</v>
      </c>
      <c r="T88" s="43">
        <v>-23108.14</v>
      </c>
      <c r="U88" t="s">
        <v>143</v>
      </c>
    </row>
    <row r="89" spans="1:23" x14ac:dyDescent="0.25">
      <c r="L89" t="s">
        <v>165</v>
      </c>
      <c r="M89" s="44">
        <v>0</v>
      </c>
      <c r="O89" s="44">
        <v>0</v>
      </c>
      <c r="P89" s="44">
        <v>0</v>
      </c>
      <c r="Q89" s="44">
        <v>-14772.02</v>
      </c>
      <c r="R89" s="44">
        <v>8373.36</v>
      </c>
      <c r="S89" s="44">
        <v>-14772.02</v>
      </c>
      <c r="T89" s="44">
        <v>6398.66</v>
      </c>
    </row>
    <row r="93" spans="1:23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77" t="s">
        <v>129</v>
      </c>
      <c r="N93" s="78"/>
      <c r="O93" s="47" t="s">
        <v>130</v>
      </c>
      <c r="P93" s="47" t="s">
        <v>131</v>
      </c>
      <c r="Q93" s="47" t="s">
        <v>132</v>
      </c>
      <c r="R93" s="47" t="s">
        <v>133</v>
      </c>
      <c r="S93" s="47" t="s">
        <v>133</v>
      </c>
      <c r="T93" s="47" t="s">
        <v>134</v>
      </c>
      <c r="U93" s="47" t="s">
        <v>135</v>
      </c>
      <c r="V93" s="48"/>
      <c r="W93" s="48"/>
    </row>
    <row r="94" spans="1:23" x14ac:dyDescent="0.25">
      <c r="A94" s="79" t="s">
        <v>108</v>
      </c>
      <c r="B94" s="80"/>
      <c r="C94" s="80"/>
      <c r="D94" s="80"/>
      <c r="E94" s="80"/>
      <c r="F94" s="80"/>
      <c r="G94" s="79" t="s">
        <v>7</v>
      </c>
      <c r="H94" s="80"/>
      <c r="I94" s="80"/>
      <c r="J94" s="80"/>
      <c r="K94" s="80"/>
      <c r="L94" s="80"/>
      <c r="M94" s="81" t="s">
        <v>130</v>
      </c>
      <c r="N94" s="80"/>
      <c r="O94" s="49" t="s">
        <v>136</v>
      </c>
      <c r="P94" s="49" t="s">
        <v>130</v>
      </c>
      <c r="Q94" s="49" t="s">
        <v>137</v>
      </c>
      <c r="R94" s="49" t="s">
        <v>138</v>
      </c>
      <c r="S94" s="49" t="s">
        <v>137</v>
      </c>
      <c r="T94" s="49" t="s">
        <v>137</v>
      </c>
      <c r="U94" s="49" t="s">
        <v>139</v>
      </c>
      <c r="V94" s="48"/>
      <c r="W94" s="48"/>
    </row>
    <row r="95" spans="1:23" x14ac:dyDescent="0.25">
      <c r="A95" s="83" t="s">
        <v>197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83"/>
      <c r="N95" s="78"/>
      <c r="O95" s="46"/>
      <c r="P95" s="46"/>
      <c r="Q95" s="46"/>
      <c r="R95" s="46"/>
      <c r="S95" s="46"/>
      <c r="T95" s="46"/>
      <c r="U95" s="46"/>
      <c r="V95" s="48"/>
      <c r="W95" s="48"/>
    </row>
    <row r="96" spans="1:23" x14ac:dyDescent="0.25">
      <c r="A96" s="50"/>
      <c r="B96" s="83" t="s">
        <v>140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83"/>
      <c r="N96" s="78"/>
      <c r="O96" s="46"/>
      <c r="P96" s="46"/>
      <c r="Q96" s="46"/>
      <c r="R96" s="46"/>
      <c r="S96" s="46"/>
      <c r="T96" s="46"/>
      <c r="U96" s="46"/>
      <c r="V96" s="48"/>
      <c r="W96" s="48"/>
    </row>
    <row r="97" spans="1:23" x14ac:dyDescent="0.25">
      <c r="A97" s="50"/>
      <c r="B97" s="46"/>
      <c r="C97" s="83" t="s">
        <v>168</v>
      </c>
      <c r="D97" s="78"/>
      <c r="E97" s="78"/>
      <c r="F97" s="78"/>
      <c r="G97" s="78"/>
      <c r="H97" s="78"/>
      <c r="I97" s="78"/>
      <c r="J97" s="78"/>
      <c r="K97" s="78"/>
      <c r="L97" s="78"/>
      <c r="M97" s="83"/>
      <c r="N97" s="78"/>
      <c r="O97" s="46"/>
      <c r="P97" s="46"/>
      <c r="Q97" s="46"/>
      <c r="R97" s="46"/>
      <c r="S97" s="46"/>
      <c r="T97" s="46"/>
      <c r="U97" s="46"/>
      <c r="V97" s="48"/>
      <c r="W97" s="48"/>
    </row>
    <row r="98" spans="1:23" x14ac:dyDescent="0.25">
      <c r="A98" s="50"/>
      <c r="B98" s="50"/>
      <c r="C98" s="46"/>
      <c r="D98" s="83" t="s">
        <v>169</v>
      </c>
      <c r="E98" s="78"/>
      <c r="F98" s="78"/>
      <c r="G98" s="78"/>
      <c r="H98" s="78"/>
      <c r="I98" s="78"/>
      <c r="J98" s="78"/>
      <c r="K98" s="78"/>
      <c r="L98" s="78"/>
      <c r="M98" s="83"/>
      <c r="N98" s="78"/>
      <c r="O98" s="46"/>
      <c r="P98" s="46"/>
      <c r="Q98" s="46"/>
      <c r="R98" s="46"/>
      <c r="S98" s="46"/>
      <c r="T98" s="46"/>
      <c r="U98" s="46"/>
      <c r="V98" s="48"/>
      <c r="W98" s="48"/>
    </row>
    <row r="99" spans="1:23" x14ac:dyDescent="0.25">
      <c r="A99" s="50"/>
      <c r="B99" s="50"/>
      <c r="C99" s="50"/>
      <c r="D99" s="46"/>
      <c r="E99" s="83" t="s">
        <v>170</v>
      </c>
      <c r="F99" s="78"/>
      <c r="G99" s="78"/>
      <c r="H99" s="78"/>
      <c r="I99" s="78"/>
      <c r="J99" s="78"/>
      <c r="K99" s="78"/>
      <c r="L99" s="78"/>
      <c r="M99" s="83"/>
      <c r="N99" s="78"/>
      <c r="O99" s="46"/>
      <c r="P99" s="46"/>
      <c r="Q99" s="46"/>
      <c r="R99" s="46"/>
      <c r="S99" s="46"/>
      <c r="T99" s="46"/>
      <c r="U99" s="46"/>
      <c r="V99" s="48"/>
      <c r="W99" s="48"/>
    </row>
    <row r="100" spans="1:23" x14ac:dyDescent="0.25">
      <c r="A100" s="82" t="s">
        <v>144</v>
      </c>
      <c r="B100" s="78"/>
      <c r="C100" s="78"/>
      <c r="D100" s="78"/>
      <c r="E100" s="78"/>
      <c r="F100" s="78"/>
      <c r="G100" s="82" t="s">
        <v>145</v>
      </c>
      <c r="H100" s="78"/>
      <c r="I100" s="78"/>
      <c r="J100" s="78"/>
      <c r="K100" s="78"/>
      <c r="L100" s="78"/>
      <c r="M100" s="83"/>
      <c r="N100" s="78"/>
      <c r="O100" s="46"/>
      <c r="P100" s="46"/>
      <c r="Q100" s="46"/>
      <c r="R100" s="46"/>
      <c r="S100" s="46"/>
      <c r="T100" s="46"/>
      <c r="U100" s="46"/>
      <c r="V100" s="48"/>
      <c r="W100" s="48"/>
    </row>
    <row r="101" spans="1:23" x14ac:dyDescent="0.25">
      <c r="A101" s="83" t="s">
        <v>146</v>
      </c>
      <c r="B101" s="78"/>
      <c r="C101" s="78"/>
      <c r="D101" s="78"/>
      <c r="E101" s="78"/>
      <c r="F101" s="78"/>
      <c r="G101" s="83" t="s">
        <v>147</v>
      </c>
      <c r="H101" s="78"/>
      <c r="I101" s="78"/>
      <c r="J101" s="78"/>
      <c r="K101" s="78"/>
      <c r="L101" s="78"/>
      <c r="M101" s="87">
        <v>0</v>
      </c>
      <c r="N101" s="78"/>
      <c r="O101" s="51">
        <v>0</v>
      </c>
      <c r="P101" s="51">
        <v>0</v>
      </c>
      <c r="Q101" s="51">
        <v>58833.73</v>
      </c>
      <c r="R101" s="51">
        <v>0</v>
      </c>
      <c r="S101" s="51">
        <v>58833.73</v>
      </c>
      <c r="T101" s="51">
        <v>-58833.73</v>
      </c>
      <c r="U101" s="47" t="s">
        <v>143</v>
      </c>
      <c r="V101" s="48"/>
      <c r="W101" s="48"/>
    </row>
    <row r="102" spans="1:23" x14ac:dyDescent="0.25">
      <c r="A102" s="83" t="s">
        <v>195</v>
      </c>
      <c r="B102" s="78"/>
      <c r="C102" s="78"/>
      <c r="D102" s="78"/>
      <c r="E102" s="78"/>
      <c r="F102" s="78"/>
      <c r="G102" s="83" t="s">
        <v>196</v>
      </c>
      <c r="H102" s="78"/>
      <c r="I102" s="78"/>
      <c r="J102" s="78"/>
      <c r="K102" s="78"/>
      <c r="L102" s="78"/>
      <c r="M102" s="87">
        <v>0</v>
      </c>
      <c r="N102" s="78"/>
      <c r="O102" s="51">
        <v>0</v>
      </c>
      <c r="P102" s="51">
        <v>0</v>
      </c>
      <c r="Q102" s="51">
        <v>38387</v>
      </c>
      <c r="R102" s="51">
        <v>0</v>
      </c>
      <c r="S102" s="51">
        <v>38387</v>
      </c>
      <c r="T102" s="51">
        <v>-38387</v>
      </c>
      <c r="U102" s="47" t="s">
        <v>143</v>
      </c>
      <c r="V102" s="48"/>
      <c r="W102" s="48"/>
    </row>
    <row r="103" spans="1:23" x14ac:dyDescent="0.25">
      <c r="A103" s="84" t="s">
        <v>171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85">
        <v>0</v>
      </c>
      <c r="N103" s="86"/>
      <c r="O103" s="52">
        <v>0</v>
      </c>
      <c r="P103" s="52">
        <v>0</v>
      </c>
      <c r="Q103" s="52">
        <v>97220.73</v>
      </c>
      <c r="R103" s="52">
        <v>0</v>
      </c>
      <c r="S103" s="52">
        <v>97220.73</v>
      </c>
      <c r="T103" s="52">
        <v>-97220.73</v>
      </c>
      <c r="U103" s="53" t="s">
        <v>143</v>
      </c>
      <c r="V103" s="48"/>
      <c r="W103" s="48"/>
    </row>
    <row r="104" spans="1:23" x14ac:dyDescent="0.25">
      <c r="A104" s="50"/>
      <c r="B104" s="54"/>
      <c r="C104" s="54"/>
      <c r="D104" s="47"/>
      <c r="E104" s="77" t="s">
        <v>172</v>
      </c>
      <c r="F104" s="78"/>
      <c r="G104" s="78"/>
      <c r="H104" s="78"/>
      <c r="I104" s="78"/>
      <c r="J104" s="78"/>
      <c r="K104" s="78"/>
      <c r="L104" s="78"/>
      <c r="M104" s="85">
        <v>0</v>
      </c>
      <c r="N104" s="86"/>
      <c r="O104" s="52">
        <v>0</v>
      </c>
      <c r="P104" s="52">
        <v>0</v>
      </c>
      <c r="Q104" s="52">
        <v>97220.73</v>
      </c>
      <c r="R104" s="52">
        <v>0</v>
      </c>
      <c r="S104" s="52">
        <v>97220.73</v>
      </c>
      <c r="T104" s="52">
        <v>-97220.73</v>
      </c>
      <c r="U104" s="53" t="s">
        <v>143</v>
      </c>
      <c r="V104" s="48"/>
      <c r="W104" s="48"/>
    </row>
    <row r="105" spans="1:23" x14ac:dyDescent="0.25">
      <c r="A105" s="50"/>
      <c r="B105" s="54"/>
      <c r="C105" s="47"/>
      <c r="D105" s="77" t="s">
        <v>173</v>
      </c>
      <c r="E105" s="78"/>
      <c r="F105" s="78"/>
      <c r="G105" s="78"/>
      <c r="H105" s="78"/>
      <c r="I105" s="78"/>
      <c r="J105" s="78"/>
      <c r="K105" s="78"/>
      <c r="L105" s="78"/>
      <c r="M105" s="85">
        <v>0</v>
      </c>
      <c r="N105" s="86"/>
      <c r="O105" s="52">
        <v>0</v>
      </c>
      <c r="P105" s="52">
        <v>0</v>
      </c>
      <c r="Q105" s="52">
        <v>97220.73</v>
      </c>
      <c r="R105" s="52">
        <v>0</v>
      </c>
      <c r="S105" s="52">
        <v>97220.73</v>
      </c>
      <c r="T105" s="52">
        <v>-97220.73</v>
      </c>
      <c r="U105" s="53" t="s">
        <v>143</v>
      </c>
      <c r="V105" s="48"/>
      <c r="W105" s="48"/>
    </row>
    <row r="106" spans="1:23" x14ac:dyDescent="0.25">
      <c r="A106" s="50"/>
      <c r="B106" s="47"/>
      <c r="C106" s="77" t="s">
        <v>174</v>
      </c>
      <c r="D106" s="78"/>
      <c r="E106" s="78"/>
      <c r="F106" s="78"/>
      <c r="G106" s="78"/>
      <c r="H106" s="78"/>
      <c r="I106" s="78"/>
      <c r="J106" s="78"/>
      <c r="K106" s="78"/>
      <c r="L106" s="78"/>
      <c r="M106" s="85">
        <v>0</v>
      </c>
      <c r="N106" s="86"/>
      <c r="O106" s="52">
        <v>0</v>
      </c>
      <c r="P106" s="52">
        <v>0</v>
      </c>
      <c r="Q106" s="52">
        <v>97220.73</v>
      </c>
      <c r="R106" s="52">
        <v>0</v>
      </c>
      <c r="S106" s="52">
        <v>97220.73</v>
      </c>
      <c r="T106" s="52">
        <v>-97220.73</v>
      </c>
      <c r="U106" s="53" t="s">
        <v>143</v>
      </c>
      <c r="V106" s="48"/>
      <c r="W106" s="48"/>
    </row>
    <row r="107" spans="1:23" x14ac:dyDescent="0.25">
      <c r="A107" s="50"/>
      <c r="B107" s="77" t="s">
        <v>148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85">
        <v>0</v>
      </c>
      <c r="N107" s="86"/>
      <c r="O107" s="52">
        <v>0</v>
      </c>
      <c r="P107" s="52">
        <v>0</v>
      </c>
      <c r="Q107" s="52">
        <v>97220.73</v>
      </c>
      <c r="R107" s="52">
        <v>0</v>
      </c>
      <c r="S107" s="52">
        <v>97220.73</v>
      </c>
      <c r="T107" s="52">
        <v>-97220.73</v>
      </c>
      <c r="U107" s="53" t="s">
        <v>143</v>
      </c>
      <c r="V107" s="48"/>
      <c r="W107" s="48"/>
    </row>
    <row r="108" spans="1:23" x14ac:dyDescent="0.25">
      <c r="A108" s="50"/>
      <c r="B108" s="83" t="s">
        <v>149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83"/>
      <c r="N108" s="78"/>
      <c r="O108" s="46"/>
      <c r="P108" s="46"/>
      <c r="Q108" s="46"/>
      <c r="R108" s="46"/>
      <c r="S108" s="46"/>
      <c r="T108" s="46"/>
      <c r="U108" s="46"/>
      <c r="V108" s="45"/>
      <c r="W108" s="45"/>
    </row>
    <row r="109" spans="1:23" x14ac:dyDescent="0.25">
      <c r="A109" s="50"/>
      <c r="B109" s="46"/>
      <c r="C109" s="83" t="s">
        <v>168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83"/>
      <c r="N109" s="78"/>
      <c r="O109" s="46"/>
      <c r="P109" s="46"/>
      <c r="Q109" s="46"/>
      <c r="R109" s="46"/>
      <c r="S109" s="46"/>
      <c r="T109" s="46"/>
      <c r="U109" s="46"/>
      <c r="V109" s="45"/>
      <c r="W109" s="45"/>
    </row>
    <row r="110" spans="1:23" x14ac:dyDescent="0.25">
      <c r="A110" s="50"/>
      <c r="B110" s="50"/>
      <c r="C110" s="46"/>
      <c r="D110" s="83" t="s">
        <v>169</v>
      </c>
      <c r="E110" s="78"/>
      <c r="F110" s="78"/>
      <c r="G110" s="78"/>
      <c r="H110" s="78"/>
      <c r="I110" s="78"/>
      <c r="J110" s="78"/>
      <c r="K110" s="78"/>
      <c r="L110" s="78"/>
      <c r="M110" s="83"/>
      <c r="N110" s="78"/>
      <c r="O110" s="46"/>
      <c r="P110" s="46"/>
      <c r="Q110" s="46"/>
      <c r="R110" s="46"/>
      <c r="S110" s="46"/>
      <c r="T110" s="46"/>
      <c r="U110" s="46"/>
      <c r="V110" s="45"/>
      <c r="W110" s="45"/>
    </row>
    <row r="111" spans="1:23" x14ac:dyDescent="0.25">
      <c r="A111" s="50"/>
      <c r="B111" s="50"/>
      <c r="C111" s="50"/>
      <c r="D111" s="46"/>
      <c r="E111" s="83" t="s">
        <v>170</v>
      </c>
      <c r="F111" s="78"/>
      <c r="G111" s="78"/>
      <c r="H111" s="78"/>
      <c r="I111" s="78"/>
      <c r="J111" s="78"/>
      <c r="K111" s="78"/>
      <c r="L111" s="78"/>
      <c r="M111" s="83"/>
      <c r="N111" s="78"/>
      <c r="O111" s="46"/>
      <c r="P111" s="46"/>
      <c r="Q111" s="46"/>
      <c r="R111" s="46"/>
      <c r="S111" s="46"/>
      <c r="T111" s="46"/>
      <c r="U111" s="46"/>
      <c r="V111" s="45"/>
      <c r="W111" s="45"/>
    </row>
    <row r="112" spans="1:23" x14ac:dyDescent="0.25">
      <c r="A112" s="82" t="s">
        <v>150</v>
      </c>
      <c r="B112" s="78"/>
      <c r="C112" s="78"/>
      <c r="D112" s="78"/>
      <c r="E112" s="78"/>
      <c r="F112" s="78"/>
      <c r="G112" s="82" t="s">
        <v>151</v>
      </c>
      <c r="H112" s="78"/>
      <c r="I112" s="78"/>
      <c r="J112" s="78"/>
      <c r="K112" s="78"/>
      <c r="L112" s="78"/>
      <c r="M112" s="83"/>
      <c r="N112" s="78"/>
      <c r="O112" s="46"/>
      <c r="P112" s="46"/>
      <c r="Q112" s="46"/>
      <c r="R112" s="46"/>
      <c r="S112" s="46"/>
      <c r="T112" s="46"/>
      <c r="U112" s="46"/>
      <c r="V112" s="45"/>
      <c r="W112" s="45"/>
    </row>
    <row r="113" spans="1:23" x14ac:dyDescent="0.25">
      <c r="A113" s="83" t="s">
        <v>152</v>
      </c>
      <c r="B113" s="78"/>
      <c r="C113" s="78"/>
      <c r="D113" s="78"/>
      <c r="E113" s="78"/>
      <c r="F113" s="78"/>
      <c r="G113" s="83" t="s">
        <v>153</v>
      </c>
      <c r="H113" s="78"/>
      <c r="I113" s="78"/>
      <c r="J113" s="78"/>
      <c r="K113" s="78"/>
      <c r="L113" s="78"/>
      <c r="M113" s="87">
        <v>0</v>
      </c>
      <c r="N113" s="78"/>
      <c r="O113" s="51">
        <v>0</v>
      </c>
      <c r="P113" s="51">
        <v>0</v>
      </c>
      <c r="Q113" s="51">
        <v>3886.69</v>
      </c>
      <c r="R113" s="51">
        <v>0</v>
      </c>
      <c r="S113" s="51">
        <v>3886.69</v>
      </c>
      <c r="T113" s="51">
        <v>-3886.69</v>
      </c>
      <c r="U113" s="47" t="s">
        <v>143</v>
      </c>
      <c r="V113" s="45"/>
      <c r="W113" s="45"/>
    </row>
    <row r="114" spans="1:23" x14ac:dyDescent="0.25">
      <c r="A114" s="84" t="s">
        <v>175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85">
        <v>0</v>
      </c>
      <c r="N114" s="86"/>
      <c r="O114" s="52">
        <v>0</v>
      </c>
      <c r="P114" s="52">
        <v>0</v>
      </c>
      <c r="Q114" s="52">
        <v>3886.69</v>
      </c>
      <c r="R114" s="52">
        <v>0</v>
      </c>
      <c r="S114" s="52">
        <v>3886.69</v>
      </c>
      <c r="T114" s="52">
        <v>-3886.69</v>
      </c>
      <c r="U114" s="53" t="s">
        <v>143</v>
      </c>
      <c r="V114" s="45"/>
      <c r="W114" s="45"/>
    </row>
    <row r="115" spans="1:23" x14ac:dyDescent="0.25">
      <c r="A115" s="82" t="s">
        <v>154</v>
      </c>
      <c r="B115" s="78"/>
      <c r="C115" s="78"/>
      <c r="D115" s="78"/>
      <c r="E115" s="78"/>
      <c r="F115" s="78"/>
      <c r="G115" s="82" t="s">
        <v>155</v>
      </c>
      <c r="H115" s="78"/>
      <c r="I115" s="78"/>
      <c r="J115" s="78"/>
      <c r="K115" s="78"/>
      <c r="L115" s="78"/>
      <c r="M115" s="83"/>
      <c r="N115" s="78"/>
      <c r="O115" s="46"/>
      <c r="P115" s="46"/>
      <c r="Q115" s="46"/>
      <c r="R115" s="46"/>
      <c r="S115" s="46"/>
      <c r="T115" s="46"/>
      <c r="U115" s="46"/>
      <c r="V115" s="45"/>
      <c r="W115" s="45"/>
    </row>
    <row r="116" spans="1:23" x14ac:dyDescent="0.25">
      <c r="A116" s="83" t="s">
        <v>156</v>
      </c>
      <c r="B116" s="78"/>
      <c r="C116" s="78"/>
      <c r="D116" s="78"/>
      <c r="E116" s="78"/>
      <c r="F116" s="78"/>
      <c r="G116" s="83" t="s">
        <v>157</v>
      </c>
      <c r="H116" s="78"/>
      <c r="I116" s="78"/>
      <c r="J116" s="78"/>
      <c r="K116" s="78"/>
      <c r="L116" s="78"/>
      <c r="M116" s="87">
        <v>0</v>
      </c>
      <c r="N116" s="78"/>
      <c r="O116" s="51">
        <v>0</v>
      </c>
      <c r="P116" s="51">
        <v>0</v>
      </c>
      <c r="Q116" s="51">
        <v>278.36</v>
      </c>
      <c r="R116" s="51">
        <v>0</v>
      </c>
      <c r="S116" s="51">
        <v>278.36</v>
      </c>
      <c r="T116" s="51">
        <v>-278.36</v>
      </c>
      <c r="U116" s="47" t="s">
        <v>143</v>
      </c>
      <c r="V116" s="45"/>
      <c r="W116" s="45"/>
    </row>
    <row r="117" spans="1:23" x14ac:dyDescent="0.25">
      <c r="A117" s="84" t="s">
        <v>176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85">
        <v>0</v>
      </c>
      <c r="N117" s="86"/>
      <c r="O117" s="52">
        <v>0</v>
      </c>
      <c r="P117" s="52">
        <v>0</v>
      </c>
      <c r="Q117" s="52">
        <v>278.36</v>
      </c>
      <c r="R117" s="52">
        <v>0</v>
      </c>
      <c r="S117" s="52">
        <v>278.36</v>
      </c>
      <c r="T117" s="52">
        <v>-278.36</v>
      </c>
      <c r="U117" s="53" t="s">
        <v>143</v>
      </c>
      <c r="V117" s="45"/>
      <c r="W117" s="45"/>
    </row>
    <row r="118" spans="1:23" x14ac:dyDescent="0.25">
      <c r="A118" s="83" t="s">
        <v>158</v>
      </c>
      <c r="B118" s="78"/>
      <c r="C118" s="78"/>
      <c r="D118" s="78"/>
      <c r="E118" s="78"/>
      <c r="F118" s="78"/>
      <c r="G118" s="83" t="s">
        <v>159</v>
      </c>
      <c r="H118" s="78"/>
      <c r="I118" s="78"/>
      <c r="J118" s="78"/>
      <c r="K118" s="78"/>
      <c r="L118" s="78"/>
      <c r="M118" s="87">
        <v>0</v>
      </c>
      <c r="N118" s="78"/>
      <c r="O118" s="51">
        <v>0</v>
      </c>
      <c r="P118" s="51">
        <v>0</v>
      </c>
      <c r="Q118" s="51">
        <v>6</v>
      </c>
      <c r="R118" s="51">
        <v>0</v>
      </c>
      <c r="S118" s="51">
        <v>6</v>
      </c>
      <c r="T118" s="51">
        <v>-6</v>
      </c>
      <c r="U118" s="47" t="s">
        <v>143</v>
      </c>
      <c r="V118" s="45"/>
      <c r="W118" s="45"/>
    </row>
    <row r="119" spans="1:23" x14ac:dyDescent="0.25">
      <c r="A119" s="82" t="s">
        <v>160</v>
      </c>
      <c r="B119" s="78"/>
      <c r="C119" s="78"/>
      <c r="D119" s="78"/>
      <c r="E119" s="78"/>
      <c r="F119" s="78"/>
      <c r="G119" s="82" t="s">
        <v>161</v>
      </c>
      <c r="H119" s="78"/>
      <c r="I119" s="78"/>
      <c r="J119" s="78"/>
      <c r="K119" s="78"/>
      <c r="L119" s="78"/>
      <c r="M119" s="83"/>
      <c r="N119" s="78"/>
      <c r="O119" s="46"/>
      <c r="P119" s="46"/>
      <c r="Q119" s="46"/>
      <c r="R119" s="46"/>
      <c r="S119" s="46"/>
      <c r="T119" s="46"/>
      <c r="U119" s="46"/>
      <c r="V119" s="45"/>
      <c r="W119" s="45"/>
    </row>
    <row r="120" spans="1:23" x14ac:dyDescent="0.25">
      <c r="A120" s="83" t="s">
        <v>162</v>
      </c>
      <c r="B120" s="78"/>
      <c r="C120" s="78"/>
      <c r="D120" s="78"/>
      <c r="E120" s="78"/>
      <c r="F120" s="78"/>
      <c r="G120" s="83" t="s">
        <v>163</v>
      </c>
      <c r="H120" s="78"/>
      <c r="I120" s="78"/>
      <c r="J120" s="78"/>
      <c r="K120" s="78"/>
      <c r="L120" s="78"/>
      <c r="M120" s="87">
        <v>0</v>
      </c>
      <c r="N120" s="78"/>
      <c r="O120" s="51">
        <v>0</v>
      </c>
      <c r="P120" s="51">
        <v>0</v>
      </c>
      <c r="Q120" s="51">
        <v>20744.150000000001</v>
      </c>
      <c r="R120" s="51">
        <v>-8499.0300000000007</v>
      </c>
      <c r="S120" s="51">
        <v>20744.150000000001</v>
      </c>
      <c r="T120" s="51">
        <v>-12245.12</v>
      </c>
      <c r="U120" s="47" t="s">
        <v>143</v>
      </c>
      <c r="V120" s="45"/>
      <c r="W120" s="45"/>
    </row>
    <row r="121" spans="1:23" x14ac:dyDescent="0.25">
      <c r="A121" s="84" t="s">
        <v>177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85">
        <v>0</v>
      </c>
      <c r="N121" s="86"/>
      <c r="O121" s="52">
        <v>0</v>
      </c>
      <c r="P121" s="52">
        <v>0</v>
      </c>
      <c r="Q121" s="52">
        <v>20744.150000000001</v>
      </c>
      <c r="R121" s="52">
        <v>-8499.0300000000007</v>
      </c>
      <c r="S121" s="52">
        <v>20744.150000000001</v>
      </c>
      <c r="T121" s="52">
        <v>-12245.12</v>
      </c>
      <c r="U121" s="53" t="s">
        <v>143</v>
      </c>
      <c r="V121" s="45"/>
      <c r="W121" s="45"/>
    </row>
    <row r="122" spans="1:23" x14ac:dyDescent="0.25">
      <c r="A122" s="50"/>
      <c r="B122" s="54"/>
      <c r="C122" s="54"/>
      <c r="D122" s="47"/>
      <c r="E122" s="77" t="s">
        <v>172</v>
      </c>
      <c r="F122" s="78"/>
      <c r="G122" s="78"/>
      <c r="H122" s="78"/>
      <c r="I122" s="78"/>
      <c r="J122" s="78"/>
      <c r="K122" s="78"/>
      <c r="L122" s="78"/>
      <c r="M122" s="85">
        <v>0</v>
      </c>
      <c r="N122" s="86"/>
      <c r="O122" s="52">
        <v>0</v>
      </c>
      <c r="P122" s="52">
        <v>0</v>
      </c>
      <c r="Q122" s="52">
        <v>24915.200000000001</v>
      </c>
      <c r="R122" s="52">
        <v>-8499.0300000000007</v>
      </c>
      <c r="S122" s="52">
        <v>24915.200000000001</v>
      </c>
      <c r="T122" s="52">
        <v>-16416.169999999998</v>
      </c>
      <c r="U122" s="53" t="s">
        <v>143</v>
      </c>
      <c r="V122" s="45"/>
      <c r="W122" s="45"/>
    </row>
    <row r="123" spans="1:23" x14ac:dyDescent="0.25">
      <c r="A123" s="50"/>
      <c r="B123" s="54"/>
      <c r="C123" s="47"/>
      <c r="D123" s="77" t="s">
        <v>173</v>
      </c>
      <c r="E123" s="78"/>
      <c r="F123" s="78"/>
      <c r="G123" s="78"/>
      <c r="H123" s="78"/>
      <c r="I123" s="78"/>
      <c r="J123" s="78"/>
      <c r="K123" s="78"/>
      <c r="L123" s="78"/>
      <c r="M123" s="85">
        <v>0</v>
      </c>
      <c r="N123" s="86"/>
      <c r="O123" s="52">
        <v>0</v>
      </c>
      <c r="P123" s="52">
        <v>0</v>
      </c>
      <c r="Q123" s="52">
        <v>24915.200000000001</v>
      </c>
      <c r="R123" s="52">
        <v>-8499.0300000000007</v>
      </c>
      <c r="S123" s="52">
        <v>24915.200000000001</v>
      </c>
      <c r="T123" s="52">
        <v>-16416.169999999998</v>
      </c>
      <c r="U123" s="53" t="s">
        <v>143</v>
      </c>
      <c r="V123" s="45"/>
      <c r="W123" s="45"/>
    </row>
    <row r="124" spans="1:23" x14ac:dyDescent="0.25">
      <c r="A124" s="50"/>
      <c r="B124" s="47"/>
      <c r="C124" s="77" t="s">
        <v>174</v>
      </c>
      <c r="D124" s="78"/>
      <c r="E124" s="78"/>
      <c r="F124" s="78"/>
      <c r="G124" s="78"/>
      <c r="H124" s="78"/>
      <c r="I124" s="78"/>
      <c r="J124" s="78"/>
      <c r="K124" s="78"/>
      <c r="L124" s="78"/>
      <c r="M124" s="85">
        <v>0</v>
      </c>
      <c r="N124" s="86"/>
      <c r="O124" s="52">
        <v>0</v>
      </c>
      <c r="P124" s="52">
        <v>0</v>
      </c>
      <c r="Q124" s="52">
        <v>24915.200000000001</v>
      </c>
      <c r="R124" s="52">
        <v>-8499.0300000000007</v>
      </c>
      <c r="S124" s="52">
        <v>24915.200000000001</v>
      </c>
      <c r="T124" s="52">
        <v>-16416.169999999998</v>
      </c>
      <c r="U124" s="53" t="s">
        <v>143</v>
      </c>
      <c r="V124" s="45"/>
      <c r="W124" s="45"/>
    </row>
    <row r="125" spans="1:23" x14ac:dyDescent="0.25">
      <c r="A125" s="50"/>
      <c r="B125" s="77" t="s">
        <v>164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85">
        <v>0</v>
      </c>
      <c r="N125" s="86"/>
      <c r="O125" s="52">
        <v>0</v>
      </c>
      <c r="P125" s="52">
        <v>0</v>
      </c>
      <c r="Q125" s="52">
        <v>24915.200000000001</v>
      </c>
      <c r="R125" s="52">
        <v>-8499.0300000000007</v>
      </c>
      <c r="S125" s="52">
        <v>24915.200000000001</v>
      </c>
      <c r="T125" s="52">
        <v>-16416.169999999998</v>
      </c>
      <c r="U125" s="53" t="s">
        <v>143</v>
      </c>
      <c r="V125" s="45"/>
      <c r="W125" s="45"/>
    </row>
    <row r="126" spans="1:23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77"/>
      <c r="N126" s="78"/>
      <c r="O126" s="47"/>
      <c r="P126" s="47"/>
      <c r="Q126" s="47"/>
      <c r="R126" s="47"/>
      <c r="S126" s="47"/>
      <c r="T126" s="47"/>
      <c r="U126" s="55"/>
      <c r="V126" s="45"/>
      <c r="W126" s="45"/>
    </row>
    <row r="127" spans="1:23" x14ac:dyDescent="0.25">
      <c r="A127" s="77" t="s">
        <v>198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7"/>
      <c r="N127" s="78"/>
      <c r="O127" s="47"/>
      <c r="P127" s="47"/>
      <c r="Q127" s="47"/>
      <c r="R127" s="47"/>
      <c r="S127" s="47"/>
      <c r="T127" s="47"/>
      <c r="U127" s="55"/>
      <c r="V127" s="45"/>
      <c r="W127" s="45"/>
    </row>
    <row r="128" spans="1:23" x14ac:dyDescent="0.25">
      <c r="A128" s="77" t="s">
        <v>148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87">
        <v>0</v>
      </c>
      <c r="N128" s="78"/>
      <c r="O128" s="51">
        <v>0</v>
      </c>
      <c r="P128" s="51">
        <v>0</v>
      </c>
      <c r="Q128" s="51">
        <v>97220.73</v>
      </c>
      <c r="R128" s="51">
        <v>0</v>
      </c>
      <c r="S128" s="51">
        <v>97220.73</v>
      </c>
      <c r="T128" s="51">
        <v>-97220.73</v>
      </c>
      <c r="U128" s="47" t="s">
        <v>143</v>
      </c>
      <c r="V128" s="45"/>
      <c r="W128" s="45"/>
    </row>
    <row r="129" spans="1:23" x14ac:dyDescent="0.25">
      <c r="A129" s="77" t="s">
        <v>164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87">
        <v>0</v>
      </c>
      <c r="N129" s="78"/>
      <c r="O129" s="51">
        <v>0</v>
      </c>
      <c r="P129" s="51">
        <v>0</v>
      </c>
      <c r="Q129" s="51">
        <v>24915.200000000001</v>
      </c>
      <c r="R129" s="51">
        <v>-8499.0300000000007</v>
      </c>
      <c r="S129" s="51">
        <v>24915.200000000001</v>
      </c>
      <c r="T129" s="51">
        <v>-16416.169999999998</v>
      </c>
      <c r="U129" s="47" t="s">
        <v>143</v>
      </c>
      <c r="V129" s="45"/>
      <c r="W129" s="45"/>
    </row>
    <row r="130" spans="1:23" x14ac:dyDescent="0.25">
      <c r="A130" s="77" t="s">
        <v>198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85">
        <v>0</v>
      </c>
      <c r="N130" s="86"/>
      <c r="O130" s="52">
        <v>0</v>
      </c>
      <c r="P130" s="52">
        <v>0</v>
      </c>
      <c r="Q130" s="52">
        <v>72305.53</v>
      </c>
      <c r="R130" s="52">
        <v>8499.0300000000007</v>
      </c>
      <c r="S130" s="52">
        <v>72305.53</v>
      </c>
      <c r="T130" s="52">
        <v>-80804.56</v>
      </c>
      <c r="U130" s="56"/>
      <c r="V130" s="45"/>
      <c r="W130" s="45"/>
    </row>
    <row r="131" spans="1:23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77"/>
      <c r="N131" s="78"/>
      <c r="O131" s="47"/>
      <c r="P131" s="47"/>
      <c r="Q131" s="47"/>
      <c r="R131" s="47"/>
      <c r="S131" s="47"/>
      <c r="T131" s="47"/>
      <c r="U131" s="47"/>
      <c r="V131" s="45"/>
      <c r="W131" s="45"/>
    </row>
    <row r="132" spans="1:23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 t="s">
        <v>165</v>
      </c>
      <c r="M132" s="77"/>
      <c r="N132" s="78"/>
      <c r="O132" s="47"/>
      <c r="P132" s="47"/>
      <c r="Q132" s="47"/>
      <c r="R132" s="47"/>
      <c r="S132" s="47"/>
      <c r="T132" s="47"/>
      <c r="U132" s="47"/>
      <c r="V132" s="45"/>
      <c r="W132" s="45"/>
    </row>
    <row r="133" spans="1:23" x14ac:dyDescent="0.25">
      <c r="A133" s="77" t="s">
        <v>148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87">
        <v>0</v>
      </c>
      <c r="N133" s="78"/>
      <c r="O133" s="51">
        <v>0</v>
      </c>
      <c r="P133" s="51">
        <v>0</v>
      </c>
      <c r="Q133" s="51">
        <v>97220.73</v>
      </c>
      <c r="R133" s="51">
        <v>0</v>
      </c>
      <c r="S133" s="51">
        <v>97220.73</v>
      </c>
      <c r="T133" s="51">
        <v>-97220.73</v>
      </c>
      <c r="U133" s="47" t="s">
        <v>143</v>
      </c>
      <c r="V133" s="45"/>
      <c r="W133" s="45"/>
    </row>
    <row r="134" spans="1:23" ht="15.75" thickBot="1" x14ac:dyDescent="0.3">
      <c r="A134" s="77" t="s">
        <v>164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87">
        <v>0</v>
      </c>
      <c r="N134" s="78"/>
      <c r="O134" s="51">
        <v>0</v>
      </c>
      <c r="P134" s="51">
        <v>0</v>
      </c>
      <c r="Q134" s="51">
        <v>24915.200000000001</v>
      </c>
      <c r="R134" s="51">
        <v>-8499.0300000000007</v>
      </c>
      <c r="S134" s="51">
        <v>24915.200000000001</v>
      </c>
      <c r="T134" s="51">
        <v>-16416.169999999998</v>
      </c>
      <c r="U134" s="47" t="s">
        <v>143</v>
      </c>
      <c r="V134" s="45"/>
      <c r="W134" s="45"/>
    </row>
    <row r="135" spans="1:23" ht="15.75" thickTop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 t="s">
        <v>165</v>
      </c>
      <c r="M135" s="88">
        <v>0</v>
      </c>
      <c r="N135" s="89"/>
      <c r="O135" s="57">
        <v>0</v>
      </c>
      <c r="P135" s="57">
        <v>0</v>
      </c>
      <c r="Q135" s="57">
        <v>72305.53</v>
      </c>
      <c r="R135" s="57">
        <v>8499.0300000000007</v>
      </c>
      <c r="S135" s="57">
        <v>72305.53</v>
      </c>
      <c r="T135" s="57">
        <v>-80804.56</v>
      </c>
      <c r="U135" s="58"/>
      <c r="V135" s="45"/>
      <c r="W135" s="45"/>
    </row>
    <row r="136" spans="1:23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5"/>
      <c r="W136" s="45"/>
    </row>
    <row r="138" spans="1:23" x14ac:dyDescent="0.25">
      <c r="N138" s="59" t="s">
        <v>206</v>
      </c>
    </row>
    <row r="139" spans="1:23" x14ac:dyDescent="0.25">
      <c r="M139" t="s">
        <v>129</v>
      </c>
      <c r="O139" t="s">
        <v>130</v>
      </c>
      <c r="P139" t="s">
        <v>131</v>
      </c>
      <c r="Q139" t="s">
        <v>132</v>
      </c>
      <c r="R139" t="s">
        <v>133</v>
      </c>
      <c r="S139" t="s">
        <v>133</v>
      </c>
      <c r="T139" t="s">
        <v>134</v>
      </c>
      <c r="U139" t="s">
        <v>135</v>
      </c>
    </row>
    <row r="140" spans="1:23" x14ac:dyDescent="0.25">
      <c r="A140" t="s">
        <v>108</v>
      </c>
      <c r="G140" t="s">
        <v>7</v>
      </c>
      <c r="M140" t="s">
        <v>130</v>
      </c>
      <c r="O140" t="s">
        <v>136</v>
      </c>
      <c r="P140" t="s">
        <v>130</v>
      </c>
      <c r="Q140" t="s">
        <v>137</v>
      </c>
      <c r="R140" t="s">
        <v>138</v>
      </c>
      <c r="S140" t="s">
        <v>137</v>
      </c>
      <c r="T140" t="s">
        <v>137</v>
      </c>
      <c r="U140" t="s">
        <v>139</v>
      </c>
    </row>
    <row r="141" spans="1:23" x14ac:dyDescent="0.25">
      <c r="A141" t="s">
        <v>181</v>
      </c>
    </row>
    <row r="142" spans="1:23" x14ac:dyDescent="0.25">
      <c r="B142" t="s">
        <v>140</v>
      </c>
    </row>
    <row r="143" spans="1:23" x14ac:dyDescent="0.25">
      <c r="C143" t="s">
        <v>182</v>
      </c>
    </row>
    <row r="144" spans="1:23" x14ac:dyDescent="0.25">
      <c r="D144" t="s">
        <v>183</v>
      </c>
    </row>
    <row r="145" spans="1:21" x14ac:dyDescent="0.25">
      <c r="E145" t="s">
        <v>184</v>
      </c>
    </row>
    <row r="146" spans="1:21" x14ac:dyDescent="0.25">
      <c r="A146">
        <v>4990</v>
      </c>
      <c r="G146" t="s">
        <v>145</v>
      </c>
    </row>
    <row r="147" spans="1:21" x14ac:dyDescent="0.25">
      <c r="A147" t="s">
        <v>146</v>
      </c>
      <c r="G147" t="s">
        <v>147</v>
      </c>
      <c r="M147">
        <v>0</v>
      </c>
      <c r="O147">
        <v>0</v>
      </c>
      <c r="P147">
        <v>0</v>
      </c>
      <c r="Q147" s="43">
        <v>1274.1099999999999</v>
      </c>
      <c r="R147">
        <v>0</v>
      </c>
      <c r="S147" s="43">
        <v>1274.1099999999999</v>
      </c>
      <c r="T147" s="43">
        <v>-1274.1099999999999</v>
      </c>
      <c r="U147" t="s">
        <v>143</v>
      </c>
    </row>
    <row r="148" spans="1:21" x14ac:dyDescent="0.25">
      <c r="A148" t="s">
        <v>185</v>
      </c>
      <c r="M148" s="44">
        <v>0</v>
      </c>
      <c r="O148" s="44">
        <v>0</v>
      </c>
      <c r="P148" s="44">
        <v>0</v>
      </c>
      <c r="Q148" s="44">
        <v>1274.1099999999999</v>
      </c>
      <c r="R148" s="44">
        <v>0</v>
      </c>
      <c r="S148" s="44">
        <v>1274.1099999999999</v>
      </c>
      <c r="T148" s="44">
        <v>-1274.1099999999999</v>
      </c>
      <c r="U148" t="s">
        <v>143</v>
      </c>
    </row>
    <row r="149" spans="1:21" x14ac:dyDescent="0.25">
      <c r="E149" t="s">
        <v>186</v>
      </c>
      <c r="M149" s="44">
        <v>0</v>
      </c>
      <c r="O149" s="44">
        <v>0</v>
      </c>
      <c r="P149" s="44">
        <v>0</v>
      </c>
      <c r="Q149" s="44">
        <v>1274.1099999999999</v>
      </c>
      <c r="R149" s="44">
        <v>0</v>
      </c>
      <c r="S149" s="44">
        <v>1274.1099999999999</v>
      </c>
      <c r="T149" s="44">
        <v>-1274.1099999999999</v>
      </c>
      <c r="U149" t="s">
        <v>143</v>
      </c>
    </row>
    <row r="150" spans="1:21" x14ac:dyDescent="0.25">
      <c r="D150" t="s">
        <v>187</v>
      </c>
      <c r="M150" s="44">
        <v>0</v>
      </c>
      <c r="O150" s="44">
        <v>0</v>
      </c>
      <c r="P150" s="44">
        <v>0</v>
      </c>
      <c r="Q150" s="44">
        <v>1274.1099999999999</v>
      </c>
      <c r="R150" s="44">
        <v>0</v>
      </c>
      <c r="S150" s="44">
        <v>1274.1099999999999</v>
      </c>
      <c r="T150" s="44">
        <v>-1274.1099999999999</v>
      </c>
      <c r="U150" t="s">
        <v>143</v>
      </c>
    </row>
    <row r="151" spans="1:21" x14ac:dyDescent="0.25">
      <c r="C151" t="s">
        <v>188</v>
      </c>
      <c r="M151" s="44">
        <v>0</v>
      </c>
      <c r="O151" s="44">
        <v>0</v>
      </c>
      <c r="P151" s="44">
        <v>0</v>
      </c>
      <c r="Q151" s="44">
        <v>1274.1099999999999</v>
      </c>
      <c r="R151" s="44">
        <v>0</v>
      </c>
      <c r="S151" s="44">
        <v>1274.1099999999999</v>
      </c>
      <c r="T151" s="44">
        <v>-1274.1099999999999</v>
      </c>
      <c r="U151" t="s">
        <v>143</v>
      </c>
    </row>
    <row r="152" spans="1:21" x14ac:dyDescent="0.25">
      <c r="B152" t="s">
        <v>148</v>
      </c>
      <c r="M152" s="44">
        <v>0</v>
      </c>
      <c r="O152" s="44">
        <v>0</v>
      </c>
      <c r="P152" s="44">
        <v>0</v>
      </c>
      <c r="Q152" s="44">
        <v>1274.1099999999999</v>
      </c>
      <c r="R152" s="44">
        <v>0</v>
      </c>
      <c r="S152" s="44">
        <v>1274.1099999999999</v>
      </c>
      <c r="T152" s="44">
        <v>-1274.1099999999999</v>
      </c>
      <c r="U152" t="s">
        <v>143</v>
      </c>
    </row>
    <row r="153" spans="1:21" x14ac:dyDescent="0.25">
      <c r="B153" t="s">
        <v>149</v>
      </c>
    </row>
    <row r="154" spans="1:21" x14ac:dyDescent="0.25">
      <c r="C154" t="s">
        <v>182</v>
      </c>
    </row>
    <row r="155" spans="1:21" x14ac:dyDescent="0.25">
      <c r="D155" t="s">
        <v>183</v>
      </c>
    </row>
    <row r="156" spans="1:21" x14ac:dyDescent="0.25">
      <c r="E156" t="s">
        <v>184</v>
      </c>
    </row>
    <row r="157" spans="1:21" x14ac:dyDescent="0.25">
      <c r="A157">
        <v>5000</v>
      </c>
      <c r="G157" t="s">
        <v>151</v>
      </c>
    </row>
    <row r="158" spans="1:21" x14ac:dyDescent="0.25">
      <c r="A158" t="s">
        <v>152</v>
      </c>
      <c r="G158" t="s">
        <v>153</v>
      </c>
      <c r="M158">
        <v>0</v>
      </c>
      <c r="O158">
        <v>0</v>
      </c>
      <c r="P158">
        <v>0</v>
      </c>
      <c r="Q158" s="43">
        <v>3823.2</v>
      </c>
      <c r="R158">
        <v>0</v>
      </c>
      <c r="S158" s="43">
        <v>3823.2</v>
      </c>
      <c r="T158" s="43">
        <v>-3823.2</v>
      </c>
      <c r="U158" t="s">
        <v>143</v>
      </c>
    </row>
    <row r="159" spans="1:21" x14ac:dyDescent="0.25">
      <c r="A159" t="s">
        <v>189</v>
      </c>
      <c r="M159" s="44">
        <v>0</v>
      </c>
      <c r="O159" s="44">
        <v>0</v>
      </c>
      <c r="P159" s="44">
        <v>0</v>
      </c>
      <c r="Q159" s="44">
        <v>3823.2</v>
      </c>
      <c r="R159" s="44">
        <v>0</v>
      </c>
      <c r="S159" s="44">
        <v>3823.2</v>
      </c>
      <c r="T159" s="44">
        <v>-3823.2</v>
      </c>
      <c r="U159" t="s">
        <v>143</v>
      </c>
    </row>
    <row r="160" spans="1:21" x14ac:dyDescent="0.25">
      <c r="A160">
        <v>5400</v>
      </c>
      <c r="G160" t="s">
        <v>155</v>
      </c>
    </row>
    <row r="161" spans="1:21" x14ac:dyDescent="0.25">
      <c r="A161" t="s">
        <v>156</v>
      </c>
      <c r="G161" t="s">
        <v>157</v>
      </c>
      <c r="M161">
        <v>0</v>
      </c>
      <c r="O161">
        <v>0</v>
      </c>
      <c r="P161">
        <v>0</v>
      </c>
      <c r="Q161">
        <v>273.69</v>
      </c>
      <c r="R161">
        <v>0</v>
      </c>
      <c r="S161">
        <v>273.69</v>
      </c>
      <c r="T161">
        <v>-273.69</v>
      </c>
      <c r="U161" t="s">
        <v>143</v>
      </c>
    </row>
    <row r="162" spans="1:21" x14ac:dyDescent="0.25">
      <c r="A162" t="s">
        <v>190</v>
      </c>
      <c r="M162" s="44">
        <v>0</v>
      </c>
      <c r="O162" s="44">
        <v>0</v>
      </c>
      <c r="P162" s="44">
        <v>0</v>
      </c>
      <c r="Q162" s="44">
        <v>273.69</v>
      </c>
      <c r="R162" s="44">
        <v>0</v>
      </c>
      <c r="S162" s="44">
        <v>273.69</v>
      </c>
      <c r="T162" s="44">
        <v>-273.69</v>
      </c>
      <c r="U162" t="s">
        <v>143</v>
      </c>
    </row>
    <row r="163" spans="1:21" x14ac:dyDescent="0.25">
      <c r="A163">
        <v>7303</v>
      </c>
      <c r="G163" t="s">
        <v>159</v>
      </c>
      <c r="M163">
        <v>0</v>
      </c>
      <c r="O163">
        <v>0</v>
      </c>
      <c r="P163">
        <v>0</v>
      </c>
      <c r="Q163">
        <v>6</v>
      </c>
      <c r="R163">
        <v>0</v>
      </c>
      <c r="S163">
        <v>6</v>
      </c>
      <c r="T163">
        <v>-6</v>
      </c>
      <c r="U163" t="s">
        <v>143</v>
      </c>
    </row>
    <row r="164" spans="1:21" x14ac:dyDescent="0.25">
      <c r="A164">
        <v>9500</v>
      </c>
      <c r="G164" t="s">
        <v>161</v>
      </c>
    </row>
    <row r="165" spans="1:21" x14ac:dyDescent="0.25">
      <c r="A165" t="s">
        <v>162</v>
      </c>
      <c r="G165" t="s">
        <v>163</v>
      </c>
      <c r="M165">
        <v>0</v>
      </c>
      <c r="O165">
        <v>0</v>
      </c>
      <c r="P165">
        <v>0</v>
      </c>
      <c r="Q165" s="43">
        <v>18205.240000000002</v>
      </c>
      <c r="R165">
        <v>60.88</v>
      </c>
      <c r="S165" s="43">
        <v>18205.240000000002</v>
      </c>
      <c r="T165" s="43">
        <v>-18266.12</v>
      </c>
      <c r="U165" t="s">
        <v>143</v>
      </c>
    </row>
    <row r="166" spans="1:21" x14ac:dyDescent="0.25">
      <c r="A166" t="s">
        <v>191</v>
      </c>
      <c r="M166" s="44">
        <v>0</v>
      </c>
      <c r="O166" s="44">
        <v>0</v>
      </c>
      <c r="P166" s="44">
        <v>0</v>
      </c>
      <c r="Q166" s="44">
        <v>18205.240000000002</v>
      </c>
      <c r="R166" s="44">
        <v>60.88</v>
      </c>
      <c r="S166" s="44">
        <v>18205.240000000002</v>
      </c>
      <c r="T166" s="44">
        <v>-18266.12</v>
      </c>
      <c r="U166" t="s">
        <v>143</v>
      </c>
    </row>
    <row r="167" spans="1:21" x14ac:dyDescent="0.25">
      <c r="E167" t="s">
        <v>186</v>
      </c>
      <c r="M167" s="44">
        <v>0</v>
      </c>
      <c r="O167" s="44">
        <v>0</v>
      </c>
      <c r="P167" s="44">
        <v>0</v>
      </c>
      <c r="Q167" s="44">
        <v>22308.13</v>
      </c>
      <c r="R167" s="44">
        <v>60.88</v>
      </c>
      <c r="S167" s="44">
        <v>22308.13</v>
      </c>
      <c r="T167" s="44">
        <v>-22369.01</v>
      </c>
      <c r="U167" t="s">
        <v>143</v>
      </c>
    </row>
    <row r="168" spans="1:21" x14ac:dyDescent="0.25">
      <c r="D168" t="s">
        <v>187</v>
      </c>
      <c r="M168" s="44">
        <v>0</v>
      </c>
      <c r="O168" s="44">
        <v>0</v>
      </c>
      <c r="P168" s="44">
        <v>0</v>
      </c>
      <c r="Q168" s="44">
        <v>22308.13</v>
      </c>
      <c r="R168" s="44">
        <v>60.88</v>
      </c>
      <c r="S168" s="44">
        <v>22308.13</v>
      </c>
      <c r="T168" s="44">
        <v>-22369.01</v>
      </c>
      <c r="U168" t="s">
        <v>143</v>
      </c>
    </row>
    <row r="169" spans="1:21" x14ac:dyDescent="0.25">
      <c r="C169" t="s">
        <v>188</v>
      </c>
      <c r="M169" s="44">
        <v>0</v>
      </c>
      <c r="O169" s="44">
        <v>0</v>
      </c>
      <c r="P169" s="44">
        <v>0</v>
      </c>
      <c r="Q169" s="44">
        <v>22308.13</v>
      </c>
      <c r="R169" s="44">
        <v>60.88</v>
      </c>
      <c r="S169" s="44">
        <v>22308.13</v>
      </c>
      <c r="T169" s="44">
        <v>-22369.01</v>
      </c>
      <c r="U169" t="s">
        <v>143</v>
      </c>
    </row>
    <row r="170" spans="1:21" x14ac:dyDescent="0.25">
      <c r="B170" t="s">
        <v>164</v>
      </c>
      <c r="M170" s="44">
        <v>0</v>
      </c>
      <c r="O170" s="44">
        <v>0</v>
      </c>
      <c r="P170" s="44">
        <v>0</v>
      </c>
      <c r="Q170" s="44">
        <v>22308.13</v>
      </c>
      <c r="R170" s="44">
        <v>60.88</v>
      </c>
      <c r="S170" s="44">
        <v>22308.13</v>
      </c>
      <c r="T170" s="44">
        <v>-22369.01</v>
      </c>
      <c r="U170" t="s">
        <v>143</v>
      </c>
    </row>
    <row r="172" spans="1:21" x14ac:dyDescent="0.25">
      <c r="A172" t="s">
        <v>192</v>
      </c>
    </row>
    <row r="173" spans="1:21" x14ac:dyDescent="0.25">
      <c r="A173" t="s">
        <v>148</v>
      </c>
      <c r="M173">
        <v>0</v>
      </c>
      <c r="O173">
        <v>0</v>
      </c>
      <c r="P173">
        <v>0</v>
      </c>
      <c r="Q173" s="43">
        <v>1274.1099999999999</v>
      </c>
      <c r="R173">
        <v>0</v>
      </c>
      <c r="S173" s="43">
        <v>1274.1099999999999</v>
      </c>
      <c r="T173" s="43">
        <v>-1274.1099999999999</v>
      </c>
      <c r="U173" t="s">
        <v>143</v>
      </c>
    </row>
    <row r="174" spans="1:21" x14ac:dyDescent="0.25">
      <c r="A174" t="s">
        <v>164</v>
      </c>
      <c r="M174">
        <v>0</v>
      </c>
      <c r="O174">
        <v>0</v>
      </c>
      <c r="P174">
        <v>0</v>
      </c>
      <c r="Q174" s="43">
        <v>22308.13</v>
      </c>
      <c r="R174">
        <v>60.88</v>
      </c>
      <c r="S174" s="43">
        <v>22308.13</v>
      </c>
      <c r="T174" s="43">
        <v>-22369.01</v>
      </c>
      <c r="U174" t="s">
        <v>143</v>
      </c>
    </row>
    <row r="175" spans="1:21" x14ac:dyDescent="0.25">
      <c r="A175" t="s">
        <v>192</v>
      </c>
      <c r="M175" s="44">
        <v>0</v>
      </c>
      <c r="O175" s="44">
        <v>0</v>
      </c>
      <c r="P175" s="44">
        <v>0</v>
      </c>
      <c r="Q175" s="44">
        <v>-21034.02</v>
      </c>
      <c r="R175" s="44">
        <v>-60.88</v>
      </c>
      <c r="S175" s="44">
        <v>-21034.02</v>
      </c>
      <c r="T175" s="44">
        <v>21094.9</v>
      </c>
    </row>
    <row r="177" spans="1:24" x14ac:dyDescent="0.25">
      <c r="L177" t="s">
        <v>165</v>
      </c>
    </row>
    <row r="178" spans="1:24" x14ac:dyDescent="0.25">
      <c r="A178" t="s">
        <v>148</v>
      </c>
      <c r="M178">
        <v>0</v>
      </c>
      <c r="O178">
        <v>0</v>
      </c>
      <c r="P178">
        <v>0</v>
      </c>
      <c r="Q178" s="43">
        <v>1274.1099999999999</v>
      </c>
      <c r="R178">
        <v>0</v>
      </c>
      <c r="S178" s="43">
        <v>1274.1099999999999</v>
      </c>
      <c r="T178" s="43">
        <v>-1274.1099999999999</v>
      </c>
      <c r="U178" t="s">
        <v>143</v>
      </c>
    </row>
    <row r="179" spans="1:24" x14ac:dyDescent="0.25">
      <c r="A179" t="s">
        <v>164</v>
      </c>
      <c r="M179">
        <v>0</v>
      </c>
      <c r="O179">
        <v>0</v>
      </c>
      <c r="P179">
        <v>0</v>
      </c>
      <c r="Q179" s="43">
        <v>22308.13</v>
      </c>
      <c r="R179">
        <v>60.88</v>
      </c>
      <c r="S179" s="43">
        <v>22308.13</v>
      </c>
      <c r="T179" s="43">
        <v>-22369.01</v>
      </c>
      <c r="U179" t="s">
        <v>143</v>
      </c>
    </row>
    <row r="180" spans="1:24" x14ac:dyDescent="0.25">
      <c r="L180" t="s">
        <v>165</v>
      </c>
      <c r="M180" s="44">
        <v>0</v>
      </c>
      <c r="O180" s="44">
        <v>0</v>
      </c>
      <c r="P180" s="44">
        <v>0</v>
      </c>
      <c r="Q180" s="44">
        <v>-21034.02</v>
      </c>
      <c r="R180" s="44">
        <v>-60.88</v>
      </c>
      <c r="S180" s="44">
        <v>-21034.02</v>
      </c>
      <c r="T180" s="44">
        <v>21094.9</v>
      </c>
    </row>
    <row r="184" spans="1:24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1" t="s">
        <v>208</v>
      </c>
      <c r="P184" s="90"/>
      <c r="Q184" s="90"/>
      <c r="R184" s="90"/>
      <c r="S184" s="90"/>
      <c r="T184" s="90"/>
      <c r="U184" s="90"/>
      <c r="V184" s="90"/>
      <c r="W184" s="90"/>
      <c r="X184" s="90"/>
    </row>
    <row r="185" spans="1:24" x14ac:dyDescent="0.2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0" t="s">
        <v>129</v>
      </c>
      <c r="N185" s="92" t="s">
        <v>130</v>
      </c>
      <c r="O185" s="90"/>
      <c r="P185" s="60" t="s">
        <v>131</v>
      </c>
      <c r="Q185" s="60" t="s">
        <v>132</v>
      </c>
      <c r="R185" s="60" t="s">
        <v>207</v>
      </c>
      <c r="S185" s="60" t="s">
        <v>133</v>
      </c>
      <c r="T185" s="60" t="s">
        <v>133</v>
      </c>
      <c r="U185" s="60" t="s">
        <v>134</v>
      </c>
      <c r="V185" s="60" t="s">
        <v>135</v>
      </c>
      <c r="W185" s="61"/>
      <c r="X185" s="61"/>
    </row>
    <row r="186" spans="1:24" x14ac:dyDescent="0.25">
      <c r="A186" s="93" t="s">
        <v>108</v>
      </c>
      <c r="B186" s="94"/>
      <c r="C186" s="94"/>
      <c r="D186" s="94"/>
      <c r="E186" s="94"/>
      <c r="F186" s="94"/>
      <c r="G186" s="93" t="s">
        <v>7</v>
      </c>
      <c r="H186" s="94"/>
      <c r="I186" s="94"/>
      <c r="J186" s="94"/>
      <c r="K186" s="94"/>
      <c r="L186" s="94"/>
      <c r="M186" s="67" t="s">
        <v>130</v>
      </c>
      <c r="N186" s="95" t="s">
        <v>136</v>
      </c>
      <c r="O186" s="94"/>
      <c r="P186" s="67" t="s">
        <v>130</v>
      </c>
      <c r="Q186" s="67" t="s">
        <v>137</v>
      </c>
      <c r="R186" s="67" t="s">
        <v>137</v>
      </c>
      <c r="S186" s="67" t="s">
        <v>138</v>
      </c>
      <c r="T186" s="67" t="s">
        <v>137</v>
      </c>
      <c r="U186" s="67" t="s">
        <v>137</v>
      </c>
      <c r="V186" s="67" t="s">
        <v>139</v>
      </c>
      <c r="W186" s="61"/>
      <c r="X186" s="61"/>
    </row>
    <row r="187" spans="1:24" x14ac:dyDescent="0.25">
      <c r="A187" s="96" t="s">
        <v>197</v>
      </c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66"/>
      <c r="N187" s="96"/>
      <c r="O187" s="90"/>
      <c r="P187" s="66"/>
      <c r="Q187" s="66"/>
      <c r="R187" s="66"/>
      <c r="S187" s="66"/>
      <c r="T187" s="66"/>
      <c r="U187" s="66"/>
      <c r="V187" s="66"/>
      <c r="W187" s="61"/>
      <c r="X187" s="61"/>
    </row>
    <row r="188" spans="1:24" x14ac:dyDescent="0.25">
      <c r="A188" s="27"/>
      <c r="B188" s="96" t="s">
        <v>140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66"/>
      <c r="N188" s="96"/>
      <c r="O188" s="90"/>
      <c r="P188" s="66"/>
      <c r="Q188" s="66"/>
      <c r="R188" s="66"/>
      <c r="S188" s="66"/>
      <c r="T188" s="66"/>
      <c r="U188" s="66"/>
      <c r="V188" s="66"/>
      <c r="W188" s="61"/>
      <c r="X188" s="61"/>
    </row>
    <row r="189" spans="1:24" x14ac:dyDescent="0.25">
      <c r="A189" s="27"/>
      <c r="B189" s="66"/>
      <c r="C189" s="96" t="s">
        <v>168</v>
      </c>
      <c r="D189" s="90"/>
      <c r="E189" s="90"/>
      <c r="F189" s="90"/>
      <c r="G189" s="90"/>
      <c r="H189" s="90"/>
      <c r="I189" s="90"/>
      <c r="J189" s="90"/>
      <c r="K189" s="90"/>
      <c r="L189" s="90"/>
      <c r="M189" s="66"/>
      <c r="N189" s="96"/>
      <c r="O189" s="90"/>
      <c r="P189" s="66"/>
      <c r="Q189" s="66"/>
      <c r="R189" s="66"/>
      <c r="S189" s="66"/>
      <c r="T189" s="66"/>
      <c r="U189" s="66"/>
      <c r="V189" s="66"/>
      <c r="W189" s="61"/>
      <c r="X189" s="61"/>
    </row>
    <row r="190" spans="1:24" x14ac:dyDescent="0.25">
      <c r="A190" s="27"/>
      <c r="B190" s="27"/>
      <c r="C190" s="66"/>
      <c r="D190" s="96" t="s">
        <v>169</v>
      </c>
      <c r="E190" s="90"/>
      <c r="F190" s="90"/>
      <c r="G190" s="90"/>
      <c r="H190" s="90"/>
      <c r="I190" s="90"/>
      <c r="J190" s="90"/>
      <c r="K190" s="90"/>
      <c r="L190" s="90"/>
      <c r="M190" s="66"/>
      <c r="N190" s="96"/>
      <c r="O190" s="90"/>
      <c r="P190" s="66"/>
      <c r="Q190" s="66"/>
      <c r="R190" s="66"/>
      <c r="S190" s="66"/>
      <c r="T190" s="66"/>
      <c r="U190" s="66"/>
      <c r="V190" s="66"/>
      <c r="W190" s="61"/>
      <c r="X190" s="61"/>
    </row>
    <row r="191" spans="1:24" x14ac:dyDescent="0.25">
      <c r="A191" s="27"/>
      <c r="B191" s="27"/>
      <c r="C191" s="27"/>
      <c r="D191" s="66"/>
      <c r="E191" s="96" t="s">
        <v>170</v>
      </c>
      <c r="F191" s="90"/>
      <c r="G191" s="90"/>
      <c r="H191" s="90"/>
      <c r="I191" s="90"/>
      <c r="J191" s="90"/>
      <c r="K191" s="90"/>
      <c r="L191" s="90"/>
      <c r="M191" s="66"/>
      <c r="N191" s="96"/>
      <c r="O191" s="90"/>
      <c r="P191" s="66"/>
      <c r="Q191" s="66"/>
      <c r="R191" s="66"/>
      <c r="S191" s="66"/>
      <c r="T191" s="66"/>
      <c r="U191" s="66"/>
      <c r="V191" s="66"/>
      <c r="W191" s="61"/>
      <c r="X191" s="61"/>
    </row>
    <row r="192" spans="1:24" x14ac:dyDescent="0.25">
      <c r="A192" s="98" t="s">
        <v>144</v>
      </c>
      <c r="B192" s="90"/>
      <c r="C192" s="90"/>
      <c r="D192" s="90"/>
      <c r="E192" s="90"/>
      <c r="F192" s="90"/>
      <c r="G192" s="98" t="s">
        <v>145</v>
      </c>
      <c r="H192" s="90"/>
      <c r="I192" s="90"/>
      <c r="J192" s="90"/>
      <c r="K192" s="90"/>
      <c r="L192" s="90"/>
      <c r="M192" s="66"/>
      <c r="N192" s="96"/>
      <c r="O192" s="90"/>
      <c r="P192" s="66"/>
      <c r="Q192" s="66"/>
      <c r="R192" s="66"/>
      <c r="S192" s="66"/>
      <c r="T192" s="66"/>
      <c r="U192" s="66"/>
      <c r="V192" s="66"/>
      <c r="W192" s="61"/>
      <c r="X192" s="61"/>
    </row>
    <row r="193" spans="1:24" x14ac:dyDescent="0.25">
      <c r="A193" s="96" t="s">
        <v>146</v>
      </c>
      <c r="B193" s="90"/>
      <c r="C193" s="90"/>
      <c r="D193" s="90"/>
      <c r="E193" s="90"/>
      <c r="F193" s="90"/>
      <c r="G193" s="96" t="s">
        <v>147</v>
      </c>
      <c r="H193" s="90"/>
      <c r="I193" s="90"/>
      <c r="J193" s="90"/>
      <c r="K193" s="90"/>
      <c r="L193" s="90"/>
      <c r="M193" s="62">
        <v>0</v>
      </c>
      <c r="N193" s="97">
        <v>0</v>
      </c>
      <c r="O193" s="90"/>
      <c r="P193" s="62">
        <v>0</v>
      </c>
      <c r="Q193" s="62">
        <v>76</v>
      </c>
      <c r="R193" s="62">
        <v>0</v>
      </c>
      <c r="S193" s="62">
        <v>0</v>
      </c>
      <c r="T193" s="62">
        <v>76</v>
      </c>
      <c r="U193" s="62">
        <v>-76</v>
      </c>
      <c r="V193" s="60" t="s">
        <v>143</v>
      </c>
      <c r="W193" s="61"/>
      <c r="X193" s="61"/>
    </row>
    <row r="194" spans="1:24" x14ac:dyDescent="0.25">
      <c r="A194" s="99" t="s">
        <v>171</v>
      </c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64">
        <v>0</v>
      </c>
      <c r="N194" s="100">
        <v>0</v>
      </c>
      <c r="O194" s="101"/>
      <c r="P194" s="64">
        <v>0</v>
      </c>
      <c r="Q194" s="64">
        <v>76</v>
      </c>
      <c r="R194" s="64">
        <v>0</v>
      </c>
      <c r="S194" s="64">
        <v>0</v>
      </c>
      <c r="T194" s="64">
        <v>76</v>
      </c>
      <c r="U194" s="64">
        <v>-76</v>
      </c>
      <c r="V194" s="30" t="s">
        <v>143</v>
      </c>
      <c r="W194" s="61"/>
      <c r="X194" s="61"/>
    </row>
    <row r="195" spans="1:24" x14ac:dyDescent="0.25">
      <c r="A195" s="27"/>
      <c r="B195" s="31"/>
      <c r="C195" s="31"/>
      <c r="D195" s="60"/>
      <c r="E195" s="92" t="s">
        <v>172</v>
      </c>
      <c r="F195" s="90"/>
      <c r="G195" s="90"/>
      <c r="H195" s="90"/>
      <c r="I195" s="90"/>
      <c r="J195" s="90"/>
      <c r="K195" s="90"/>
      <c r="L195" s="90"/>
      <c r="M195" s="64">
        <v>0</v>
      </c>
      <c r="N195" s="100">
        <v>0</v>
      </c>
      <c r="O195" s="101"/>
      <c r="P195" s="64">
        <v>0</v>
      </c>
      <c r="Q195" s="64">
        <v>76</v>
      </c>
      <c r="R195" s="64">
        <v>0</v>
      </c>
      <c r="S195" s="64">
        <v>0</v>
      </c>
      <c r="T195" s="64">
        <v>76</v>
      </c>
      <c r="U195" s="64">
        <v>-76</v>
      </c>
      <c r="V195" s="30" t="s">
        <v>143</v>
      </c>
      <c r="W195" s="61"/>
      <c r="X195" s="61"/>
    </row>
    <row r="196" spans="1:24" x14ac:dyDescent="0.25">
      <c r="A196" s="27"/>
      <c r="B196" s="31"/>
      <c r="C196" s="60"/>
      <c r="D196" s="92" t="s">
        <v>173</v>
      </c>
      <c r="E196" s="90"/>
      <c r="F196" s="90"/>
      <c r="G196" s="90"/>
      <c r="H196" s="90"/>
      <c r="I196" s="90"/>
      <c r="J196" s="90"/>
      <c r="K196" s="90"/>
      <c r="L196" s="90"/>
      <c r="M196" s="64">
        <v>0</v>
      </c>
      <c r="N196" s="100">
        <v>0</v>
      </c>
      <c r="O196" s="101"/>
      <c r="P196" s="64">
        <v>0</v>
      </c>
      <c r="Q196" s="64">
        <v>76</v>
      </c>
      <c r="R196" s="64">
        <v>0</v>
      </c>
      <c r="S196" s="64">
        <v>0</v>
      </c>
      <c r="T196" s="64">
        <v>76</v>
      </c>
      <c r="U196" s="64">
        <v>-76</v>
      </c>
      <c r="V196" s="30" t="s">
        <v>143</v>
      </c>
      <c r="W196" s="61"/>
      <c r="X196" s="61"/>
    </row>
    <row r="197" spans="1:24" x14ac:dyDescent="0.25">
      <c r="A197" s="27"/>
      <c r="B197" s="60"/>
      <c r="C197" s="92" t="s">
        <v>174</v>
      </c>
      <c r="D197" s="90"/>
      <c r="E197" s="90"/>
      <c r="F197" s="90"/>
      <c r="G197" s="90"/>
      <c r="H197" s="90"/>
      <c r="I197" s="90"/>
      <c r="J197" s="90"/>
      <c r="K197" s="90"/>
      <c r="L197" s="90"/>
      <c r="M197" s="64">
        <v>0</v>
      </c>
      <c r="N197" s="100">
        <v>0</v>
      </c>
      <c r="O197" s="101"/>
      <c r="P197" s="64">
        <v>0</v>
      </c>
      <c r="Q197" s="64">
        <v>76</v>
      </c>
      <c r="R197" s="64">
        <v>0</v>
      </c>
      <c r="S197" s="64">
        <v>0</v>
      </c>
      <c r="T197" s="64">
        <v>76</v>
      </c>
      <c r="U197" s="64">
        <v>-76</v>
      </c>
      <c r="V197" s="30" t="s">
        <v>143</v>
      </c>
      <c r="W197" s="61"/>
      <c r="X197" s="61"/>
    </row>
    <row r="198" spans="1:24" x14ac:dyDescent="0.25">
      <c r="A198" s="27"/>
      <c r="B198" s="92" t="s">
        <v>148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64">
        <v>0</v>
      </c>
      <c r="N198" s="100">
        <v>0</v>
      </c>
      <c r="O198" s="101"/>
      <c r="P198" s="64">
        <v>0</v>
      </c>
      <c r="Q198" s="64">
        <v>76</v>
      </c>
      <c r="R198" s="64">
        <v>0</v>
      </c>
      <c r="S198" s="64">
        <v>0</v>
      </c>
      <c r="T198" s="64">
        <v>76</v>
      </c>
      <c r="U198" s="64">
        <v>-76</v>
      </c>
      <c r="V198" s="30" t="s">
        <v>143</v>
      </c>
      <c r="W198" s="61"/>
      <c r="X198" s="61"/>
    </row>
    <row r="199" spans="1:24" x14ac:dyDescent="0.25">
      <c r="A199" s="27"/>
      <c r="B199" s="96" t="s">
        <v>149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66"/>
      <c r="N199" s="96"/>
      <c r="O199" s="90"/>
      <c r="P199" s="66"/>
      <c r="Q199" s="66"/>
      <c r="R199" s="66"/>
      <c r="S199" s="66"/>
      <c r="T199" s="66"/>
      <c r="U199" s="66"/>
      <c r="V199" s="66"/>
      <c r="W199" s="61"/>
      <c r="X199" s="61"/>
    </row>
    <row r="200" spans="1:24" x14ac:dyDescent="0.25">
      <c r="A200" s="27"/>
      <c r="B200" s="66"/>
      <c r="C200" s="96" t="s">
        <v>168</v>
      </c>
      <c r="D200" s="90"/>
      <c r="E200" s="90"/>
      <c r="F200" s="90"/>
      <c r="G200" s="90"/>
      <c r="H200" s="90"/>
      <c r="I200" s="90"/>
      <c r="J200" s="90"/>
      <c r="K200" s="90"/>
      <c r="L200" s="90"/>
      <c r="M200" s="66"/>
      <c r="N200" s="96"/>
      <c r="O200" s="90"/>
      <c r="P200" s="66"/>
      <c r="Q200" s="66"/>
      <c r="R200" s="66"/>
      <c r="S200" s="66"/>
      <c r="T200" s="66"/>
      <c r="U200" s="66"/>
      <c r="V200" s="66"/>
      <c r="W200" s="61"/>
      <c r="X200" s="61"/>
    </row>
    <row r="201" spans="1:24" x14ac:dyDescent="0.25">
      <c r="A201" s="27"/>
      <c r="B201" s="27"/>
      <c r="C201" s="66"/>
      <c r="D201" s="96" t="s">
        <v>169</v>
      </c>
      <c r="E201" s="90"/>
      <c r="F201" s="90"/>
      <c r="G201" s="90"/>
      <c r="H201" s="90"/>
      <c r="I201" s="90"/>
      <c r="J201" s="90"/>
      <c r="K201" s="90"/>
      <c r="L201" s="90"/>
      <c r="M201" s="66"/>
      <c r="N201" s="96"/>
      <c r="O201" s="90"/>
      <c r="P201" s="66"/>
      <c r="Q201" s="66"/>
      <c r="R201" s="66"/>
      <c r="S201" s="66"/>
      <c r="T201" s="66"/>
      <c r="U201" s="66"/>
      <c r="V201" s="66"/>
      <c r="W201" s="61"/>
      <c r="X201" s="61"/>
    </row>
    <row r="202" spans="1:24" x14ac:dyDescent="0.25">
      <c r="A202" s="27"/>
      <c r="B202" s="27"/>
      <c r="C202" s="27"/>
      <c r="D202" s="66"/>
      <c r="E202" s="96" t="s">
        <v>170</v>
      </c>
      <c r="F202" s="90"/>
      <c r="G202" s="90"/>
      <c r="H202" s="90"/>
      <c r="I202" s="90"/>
      <c r="J202" s="90"/>
      <c r="K202" s="90"/>
      <c r="L202" s="90"/>
      <c r="M202" s="66"/>
      <c r="N202" s="96"/>
      <c r="O202" s="90"/>
      <c r="P202" s="66"/>
      <c r="Q202" s="66"/>
      <c r="R202" s="66"/>
      <c r="S202" s="66"/>
      <c r="T202" s="66"/>
      <c r="U202" s="66"/>
      <c r="V202" s="66"/>
      <c r="W202" s="61"/>
      <c r="X202" s="61"/>
    </row>
    <row r="203" spans="1:24" x14ac:dyDescent="0.25">
      <c r="A203" s="98" t="s">
        <v>150</v>
      </c>
      <c r="B203" s="90"/>
      <c r="C203" s="90"/>
      <c r="D203" s="90"/>
      <c r="E203" s="90"/>
      <c r="F203" s="90"/>
      <c r="G203" s="98" t="s">
        <v>151</v>
      </c>
      <c r="H203" s="90"/>
      <c r="I203" s="90"/>
      <c r="J203" s="90"/>
      <c r="K203" s="90"/>
      <c r="L203" s="90"/>
      <c r="M203" s="66"/>
      <c r="N203" s="96"/>
      <c r="O203" s="90"/>
      <c r="P203" s="66"/>
      <c r="Q203" s="66"/>
      <c r="R203" s="66"/>
      <c r="S203" s="66"/>
      <c r="T203" s="66"/>
      <c r="U203" s="66"/>
      <c r="V203" s="66"/>
      <c r="W203" s="61"/>
      <c r="X203" s="61"/>
    </row>
    <row r="204" spans="1:24" x14ac:dyDescent="0.25">
      <c r="A204" s="96" t="s">
        <v>152</v>
      </c>
      <c r="B204" s="90"/>
      <c r="C204" s="90"/>
      <c r="D204" s="90"/>
      <c r="E204" s="90"/>
      <c r="F204" s="90"/>
      <c r="G204" s="96" t="s">
        <v>153</v>
      </c>
      <c r="H204" s="90"/>
      <c r="I204" s="90"/>
      <c r="J204" s="90"/>
      <c r="K204" s="90"/>
      <c r="L204" s="90"/>
      <c r="M204" s="62">
        <v>0</v>
      </c>
      <c r="N204" s="97">
        <v>0</v>
      </c>
      <c r="O204" s="90"/>
      <c r="P204" s="62">
        <v>0</v>
      </c>
      <c r="Q204" s="62">
        <v>3823.2</v>
      </c>
      <c r="R204" s="62">
        <v>0</v>
      </c>
      <c r="S204" s="62">
        <v>0</v>
      </c>
      <c r="T204" s="62">
        <v>3823.2</v>
      </c>
      <c r="U204" s="62">
        <v>-3823.2</v>
      </c>
      <c r="V204" s="60" t="s">
        <v>143</v>
      </c>
      <c r="W204" s="61"/>
      <c r="X204" s="61"/>
    </row>
    <row r="205" spans="1:24" x14ac:dyDescent="0.25">
      <c r="A205" s="99" t="s">
        <v>175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64">
        <v>0</v>
      </c>
      <c r="N205" s="100">
        <v>0</v>
      </c>
      <c r="O205" s="101"/>
      <c r="P205" s="64">
        <v>0</v>
      </c>
      <c r="Q205" s="64">
        <v>3823.2</v>
      </c>
      <c r="R205" s="64">
        <v>0</v>
      </c>
      <c r="S205" s="64">
        <v>0</v>
      </c>
      <c r="T205" s="64">
        <v>3823.2</v>
      </c>
      <c r="U205" s="64">
        <v>-3823.2</v>
      </c>
      <c r="V205" s="30" t="s">
        <v>143</v>
      </c>
      <c r="W205" s="61"/>
      <c r="X205" s="61"/>
    </row>
    <row r="206" spans="1:24" x14ac:dyDescent="0.25">
      <c r="A206" s="98" t="s">
        <v>154</v>
      </c>
      <c r="B206" s="90"/>
      <c r="C206" s="90"/>
      <c r="D206" s="90"/>
      <c r="E206" s="90"/>
      <c r="F206" s="90"/>
      <c r="G206" s="98" t="s">
        <v>155</v>
      </c>
      <c r="H206" s="90"/>
      <c r="I206" s="90"/>
      <c r="J206" s="90"/>
      <c r="K206" s="90"/>
      <c r="L206" s="90"/>
      <c r="M206" s="66"/>
      <c r="N206" s="96"/>
      <c r="O206" s="90"/>
      <c r="P206" s="66"/>
      <c r="Q206" s="66"/>
      <c r="R206" s="66"/>
      <c r="S206" s="66"/>
      <c r="T206" s="66"/>
      <c r="U206" s="66"/>
      <c r="V206" s="66"/>
      <c r="W206" s="61"/>
      <c r="X206" s="61"/>
    </row>
    <row r="207" spans="1:24" x14ac:dyDescent="0.25">
      <c r="A207" s="96" t="s">
        <v>156</v>
      </c>
      <c r="B207" s="90"/>
      <c r="C207" s="90"/>
      <c r="D207" s="90"/>
      <c r="E207" s="90"/>
      <c r="F207" s="90"/>
      <c r="G207" s="96" t="s">
        <v>157</v>
      </c>
      <c r="H207" s="90"/>
      <c r="I207" s="90"/>
      <c r="J207" s="90"/>
      <c r="K207" s="90"/>
      <c r="L207" s="90"/>
      <c r="M207" s="62">
        <v>0</v>
      </c>
      <c r="N207" s="97">
        <v>0</v>
      </c>
      <c r="O207" s="90"/>
      <c r="P207" s="62">
        <v>0</v>
      </c>
      <c r="Q207" s="62">
        <v>270.14</v>
      </c>
      <c r="R207" s="62">
        <v>274.02999999999997</v>
      </c>
      <c r="S207" s="62">
        <v>0</v>
      </c>
      <c r="T207" s="62">
        <v>270.14</v>
      </c>
      <c r="U207" s="62">
        <v>-270.14</v>
      </c>
      <c r="V207" s="60" t="s">
        <v>143</v>
      </c>
      <c r="W207" s="61"/>
      <c r="X207" s="61"/>
    </row>
    <row r="208" spans="1:24" x14ac:dyDescent="0.25">
      <c r="A208" s="99" t="s">
        <v>176</v>
      </c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64">
        <v>0</v>
      </c>
      <c r="N208" s="100">
        <v>0</v>
      </c>
      <c r="O208" s="101"/>
      <c r="P208" s="64">
        <v>0</v>
      </c>
      <c r="Q208" s="64">
        <v>270.14</v>
      </c>
      <c r="R208" s="64">
        <v>274.02999999999997</v>
      </c>
      <c r="S208" s="64">
        <v>0</v>
      </c>
      <c r="T208" s="64">
        <v>270.14</v>
      </c>
      <c r="U208" s="64">
        <v>-270.14</v>
      </c>
      <c r="V208" s="30" t="s">
        <v>143</v>
      </c>
      <c r="W208" s="61"/>
      <c r="X208" s="61"/>
    </row>
    <row r="209" spans="1:24" x14ac:dyDescent="0.25">
      <c r="A209" s="98" t="s">
        <v>160</v>
      </c>
      <c r="B209" s="90"/>
      <c r="C209" s="90"/>
      <c r="D209" s="90"/>
      <c r="E209" s="90"/>
      <c r="F209" s="90"/>
      <c r="G209" s="98" t="s">
        <v>161</v>
      </c>
      <c r="H209" s="90"/>
      <c r="I209" s="90"/>
      <c r="J209" s="90"/>
      <c r="K209" s="90"/>
      <c r="L209" s="90"/>
      <c r="M209" s="66"/>
      <c r="N209" s="96"/>
      <c r="O209" s="90"/>
      <c r="P209" s="66"/>
      <c r="Q209" s="66"/>
      <c r="R209" s="66"/>
      <c r="S209" s="66"/>
      <c r="T209" s="66"/>
      <c r="U209" s="66"/>
      <c r="V209" s="66"/>
      <c r="W209" s="61"/>
      <c r="X209" s="61"/>
    </row>
    <row r="210" spans="1:24" x14ac:dyDescent="0.25">
      <c r="A210" s="96" t="s">
        <v>162</v>
      </c>
      <c r="B210" s="90"/>
      <c r="C210" s="90"/>
      <c r="D210" s="90"/>
      <c r="E210" s="90"/>
      <c r="F210" s="90"/>
      <c r="G210" s="96" t="s">
        <v>163</v>
      </c>
      <c r="H210" s="90"/>
      <c r="I210" s="90"/>
      <c r="J210" s="90"/>
      <c r="K210" s="90"/>
      <c r="L210" s="90"/>
      <c r="M210" s="62">
        <v>0</v>
      </c>
      <c r="N210" s="97">
        <v>0</v>
      </c>
      <c r="O210" s="90"/>
      <c r="P210" s="62">
        <v>0</v>
      </c>
      <c r="Q210" s="62">
        <v>17739.939999999999</v>
      </c>
      <c r="R210" s="62">
        <v>29747.88</v>
      </c>
      <c r="S210" s="62">
        <v>-8214.56</v>
      </c>
      <c r="T210" s="62">
        <v>17739.939999999999</v>
      </c>
      <c r="U210" s="62">
        <v>-9525.3799999999992</v>
      </c>
      <c r="V210" s="60" t="s">
        <v>143</v>
      </c>
      <c r="W210" s="61"/>
      <c r="X210" s="61"/>
    </row>
    <row r="211" spans="1:24" x14ac:dyDescent="0.25">
      <c r="A211" s="99" t="s">
        <v>177</v>
      </c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64">
        <v>0</v>
      </c>
      <c r="N211" s="100">
        <v>0</v>
      </c>
      <c r="O211" s="101"/>
      <c r="P211" s="64">
        <v>0</v>
      </c>
      <c r="Q211" s="64">
        <v>17739.939999999999</v>
      </c>
      <c r="R211" s="64">
        <v>29747.88</v>
      </c>
      <c r="S211" s="64">
        <v>-8214.56</v>
      </c>
      <c r="T211" s="64">
        <v>17739.939999999999</v>
      </c>
      <c r="U211" s="64">
        <v>-9525.3799999999992</v>
      </c>
      <c r="V211" s="30" t="s">
        <v>143</v>
      </c>
      <c r="W211" s="61"/>
      <c r="X211" s="61"/>
    </row>
    <row r="212" spans="1:24" x14ac:dyDescent="0.25">
      <c r="A212" s="27"/>
      <c r="B212" s="31"/>
      <c r="C212" s="31"/>
      <c r="D212" s="60"/>
      <c r="E212" s="92" t="s">
        <v>172</v>
      </c>
      <c r="F212" s="90"/>
      <c r="G212" s="90"/>
      <c r="H212" s="90"/>
      <c r="I212" s="90"/>
      <c r="J212" s="90"/>
      <c r="K212" s="90"/>
      <c r="L212" s="90"/>
      <c r="M212" s="64">
        <v>0</v>
      </c>
      <c r="N212" s="100">
        <v>0</v>
      </c>
      <c r="O212" s="101"/>
      <c r="P212" s="64">
        <v>0</v>
      </c>
      <c r="Q212" s="64">
        <v>21833.279999999999</v>
      </c>
      <c r="R212" s="64">
        <v>30021.91</v>
      </c>
      <c r="S212" s="64">
        <v>-8214.56</v>
      </c>
      <c r="T212" s="64">
        <v>21833.279999999999</v>
      </c>
      <c r="U212" s="64">
        <v>-13618.72</v>
      </c>
      <c r="V212" s="30" t="s">
        <v>143</v>
      </c>
      <c r="W212" s="61"/>
      <c r="X212" s="61"/>
    </row>
    <row r="213" spans="1:24" x14ac:dyDescent="0.25">
      <c r="A213" s="27"/>
      <c r="B213" s="31"/>
      <c r="C213" s="60"/>
      <c r="D213" s="92" t="s">
        <v>173</v>
      </c>
      <c r="E213" s="90"/>
      <c r="F213" s="90"/>
      <c r="G213" s="90"/>
      <c r="H213" s="90"/>
      <c r="I213" s="90"/>
      <c r="J213" s="90"/>
      <c r="K213" s="90"/>
      <c r="L213" s="90"/>
      <c r="M213" s="64">
        <v>0</v>
      </c>
      <c r="N213" s="100">
        <v>0</v>
      </c>
      <c r="O213" s="101"/>
      <c r="P213" s="64">
        <v>0</v>
      </c>
      <c r="Q213" s="64">
        <v>21833.279999999999</v>
      </c>
      <c r="R213" s="64">
        <v>30021.91</v>
      </c>
      <c r="S213" s="64">
        <v>-8214.56</v>
      </c>
      <c r="T213" s="64">
        <v>21833.279999999999</v>
      </c>
      <c r="U213" s="64">
        <v>-13618.72</v>
      </c>
      <c r="V213" s="30" t="s">
        <v>143</v>
      </c>
      <c r="W213" s="61"/>
      <c r="X213" s="61"/>
    </row>
    <row r="214" spans="1:24" x14ac:dyDescent="0.25">
      <c r="A214" s="27"/>
      <c r="B214" s="60"/>
      <c r="C214" s="92" t="s">
        <v>174</v>
      </c>
      <c r="D214" s="90"/>
      <c r="E214" s="90"/>
      <c r="F214" s="90"/>
      <c r="G214" s="90"/>
      <c r="H214" s="90"/>
      <c r="I214" s="90"/>
      <c r="J214" s="90"/>
      <c r="K214" s="90"/>
      <c r="L214" s="90"/>
      <c r="M214" s="64">
        <v>0</v>
      </c>
      <c r="N214" s="100">
        <v>0</v>
      </c>
      <c r="O214" s="101"/>
      <c r="P214" s="64">
        <v>0</v>
      </c>
      <c r="Q214" s="64">
        <v>21833.279999999999</v>
      </c>
      <c r="R214" s="64">
        <v>30021.91</v>
      </c>
      <c r="S214" s="64">
        <v>-8214.56</v>
      </c>
      <c r="T214" s="64">
        <v>21833.279999999999</v>
      </c>
      <c r="U214" s="64">
        <v>-13618.72</v>
      </c>
      <c r="V214" s="30" t="s">
        <v>143</v>
      </c>
      <c r="W214" s="61"/>
      <c r="X214" s="61"/>
    </row>
    <row r="215" spans="1:24" x14ac:dyDescent="0.25">
      <c r="A215" s="27"/>
      <c r="B215" s="92" t="s">
        <v>164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64">
        <v>0</v>
      </c>
      <c r="N215" s="100">
        <v>0</v>
      </c>
      <c r="O215" s="101"/>
      <c r="P215" s="64">
        <v>0</v>
      </c>
      <c r="Q215" s="64">
        <v>21833.279999999999</v>
      </c>
      <c r="R215" s="64">
        <v>30021.91</v>
      </c>
      <c r="S215" s="64">
        <v>-8214.56</v>
      </c>
      <c r="T215" s="64">
        <v>21833.279999999999</v>
      </c>
      <c r="U215" s="64">
        <v>-13618.72</v>
      </c>
      <c r="V215" s="30" t="s">
        <v>143</v>
      </c>
      <c r="W215" s="61"/>
      <c r="X215" s="61"/>
    </row>
    <row r="216" spans="1:24" x14ac:dyDescent="0.2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92"/>
      <c r="O216" s="90"/>
      <c r="P216" s="60"/>
      <c r="Q216" s="60"/>
      <c r="R216" s="60"/>
      <c r="S216" s="60"/>
      <c r="T216" s="60"/>
      <c r="U216" s="60"/>
      <c r="V216" s="65"/>
      <c r="W216" s="61"/>
      <c r="X216" s="61"/>
    </row>
    <row r="217" spans="1:24" x14ac:dyDescent="0.25">
      <c r="A217" s="92" t="s">
        <v>198</v>
      </c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60"/>
      <c r="N217" s="92"/>
      <c r="O217" s="90"/>
      <c r="P217" s="60"/>
      <c r="Q217" s="60"/>
      <c r="R217" s="60"/>
      <c r="S217" s="60"/>
      <c r="T217" s="60"/>
      <c r="U217" s="60"/>
      <c r="V217" s="65"/>
      <c r="W217" s="61"/>
      <c r="X217" s="61"/>
    </row>
    <row r="218" spans="1:24" x14ac:dyDescent="0.25">
      <c r="A218" s="92" t="s">
        <v>148</v>
      </c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62">
        <v>0</v>
      </c>
      <c r="N218" s="97">
        <v>0</v>
      </c>
      <c r="O218" s="90"/>
      <c r="P218" s="62">
        <v>0</v>
      </c>
      <c r="Q218" s="62">
        <v>76</v>
      </c>
      <c r="R218" s="62">
        <v>0</v>
      </c>
      <c r="S218" s="62">
        <v>0</v>
      </c>
      <c r="T218" s="62">
        <v>76</v>
      </c>
      <c r="U218" s="62">
        <v>-76</v>
      </c>
      <c r="V218" s="60" t="s">
        <v>143</v>
      </c>
      <c r="W218" s="61"/>
      <c r="X218" s="61"/>
    </row>
    <row r="219" spans="1:24" x14ac:dyDescent="0.25">
      <c r="A219" s="92" t="s">
        <v>164</v>
      </c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62">
        <v>0</v>
      </c>
      <c r="N219" s="97">
        <v>0</v>
      </c>
      <c r="O219" s="90"/>
      <c r="P219" s="62">
        <v>0</v>
      </c>
      <c r="Q219" s="62">
        <v>21833.279999999999</v>
      </c>
      <c r="R219" s="62">
        <v>30021.91</v>
      </c>
      <c r="S219" s="62">
        <v>-8214.56</v>
      </c>
      <c r="T219" s="62">
        <v>21833.279999999999</v>
      </c>
      <c r="U219" s="62">
        <v>-13618.72</v>
      </c>
      <c r="V219" s="60" t="s">
        <v>143</v>
      </c>
      <c r="W219" s="61"/>
      <c r="X219" s="61"/>
    </row>
    <row r="220" spans="1:24" x14ac:dyDescent="0.25">
      <c r="A220" s="92" t="s">
        <v>198</v>
      </c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64">
        <v>0</v>
      </c>
      <c r="N220" s="100">
        <v>0</v>
      </c>
      <c r="O220" s="101"/>
      <c r="P220" s="64">
        <v>0</v>
      </c>
      <c r="Q220" s="64">
        <v>-21757.279999999999</v>
      </c>
      <c r="R220" s="64">
        <v>-30021.91</v>
      </c>
      <c r="S220" s="64">
        <v>8214.56</v>
      </c>
      <c r="T220" s="64">
        <v>-21757.279999999999</v>
      </c>
      <c r="U220" s="64">
        <v>13542.72</v>
      </c>
      <c r="V220" s="33"/>
      <c r="W220" s="61"/>
      <c r="X220" s="61"/>
    </row>
    <row r="221" spans="1:24" x14ac:dyDescent="0.2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92"/>
      <c r="O221" s="90"/>
      <c r="P221" s="60"/>
      <c r="Q221" s="60"/>
      <c r="R221" s="60"/>
      <c r="S221" s="60"/>
      <c r="T221" s="60"/>
      <c r="U221" s="60"/>
      <c r="V221" s="60"/>
      <c r="W221" s="61"/>
      <c r="X221" s="61"/>
    </row>
    <row r="222" spans="1:24" x14ac:dyDescent="0.2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 t="s">
        <v>165</v>
      </c>
      <c r="M222" s="60"/>
      <c r="N222" s="92"/>
      <c r="O222" s="90"/>
      <c r="P222" s="60"/>
      <c r="Q222" s="60"/>
      <c r="R222" s="60"/>
      <c r="S222" s="60"/>
      <c r="T222" s="60"/>
      <c r="U222" s="60"/>
      <c r="V222" s="60"/>
      <c r="W222" s="61"/>
      <c r="X222" s="61"/>
    </row>
    <row r="223" spans="1:24" x14ac:dyDescent="0.25">
      <c r="A223" s="92" t="s">
        <v>148</v>
      </c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62">
        <v>0</v>
      </c>
      <c r="N223" s="97">
        <v>0</v>
      </c>
      <c r="O223" s="90"/>
      <c r="P223" s="62">
        <v>0</v>
      </c>
      <c r="Q223" s="62">
        <v>76</v>
      </c>
      <c r="R223" s="62">
        <v>0</v>
      </c>
      <c r="S223" s="62">
        <v>0</v>
      </c>
      <c r="T223" s="62">
        <v>76</v>
      </c>
      <c r="U223" s="62">
        <v>-76</v>
      </c>
      <c r="V223" s="60" t="s">
        <v>143</v>
      </c>
      <c r="W223" s="61"/>
      <c r="X223" s="61"/>
    </row>
    <row r="224" spans="1:24" ht="15.75" thickBot="1" x14ac:dyDescent="0.3">
      <c r="A224" s="92" t="s">
        <v>164</v>
      </c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62">
        <v>0</v>
      </c>
      <c r="N224" s="97">
        <v>0</v>
      </c>
      <c r="O224" s="90"/>
      <c r="P224" s="62">
        <v>0</v>
      </c>
      <c r="Q224" s="62">
        <v>21833.279999999999</v>
      </c>
      <c r="R224" s="62">
        <v>30021.91</v>
      </c>
      <c r="S224" s="62">
        <v>-8214.56</v>
      </c>
      <c r="T224" s="62">
        <v>21833.279999999999</v>
      </c>
      <c r="U224" s="62">
        <v>-13618.72</v>
      </c>
      <c r="V224" s="60" t="s">
        <v>143</v>
      </c>
      <c r="W224" s="61"/>
      <c r="X224" s="61"/>
    </row>
    <row r="225" spans="1:24" ht="15.75" thickTop="1" x14ac:dyDescent="0.2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 t="s">
        <v>165</v>
      </c>
      <c r="M225" s="63">
        <v>0</v>
      </c>
      <c r="N225" s="102">
        <v>0</v>
      </c>
      <c r="O225" s="103"/>
      <c r="P225" s="63">
        <v>0</v>
      </c>
      <c r="Q225" s="63">
        <v>-21757.279999999999</v>
      </c>
      <c r="R225" s="63">
        <v>-30021.91</v>
      </c>
      <c r="S225" s="63">
        <v>8214.56</v>
      </c>
      <c r="T225" s="63">
        <v>-21757.279999999999</v>
      </c>
      <c r="U225" s="63">
        <v>13542.72</v>
      </c>
      <c r="V225" s="35"/>
      <c r="W225" s="61"/>
      <c r="X225" s="61"/>
    </row>
    <row r="226" spans="1:24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</row>
    <row r="227" spans="1:24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</row>
    <row r="228" spans="1:24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</row>
    <row r="229" spans="1:24" x14ac:dyDescent="0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</row>
  </sheetData>
  <mergeCells count="274">
    <mergeCell ref="N225:O225"/>
    <mergeCell ref="A219:L219"/>
    <mergeCell ref="N219:O219"/>
    <mergeCell ref="A220:L220"/>
    <mergeCell ref="N220:O220"/>
    <mergeCell ref="N221:O221"/>
    <mergeCell ref="N222:O222"/>
    <mergeCell ref="A223:L223"/>
    <mergeCell ref="N223:O223"/>
    <mergeCell ref="A224:L224"/>
    <mergeCell ref="N224:O224"/>
    <mergeCell ref="C214:L214"/>
    <mergeCell ref="N214:O214"/>
    <mergeCell ref="B215:L215"/>
    <mergeCell ref="N215:O215"/>
    <mergeCell ref="N216:O216"/>
    <mergeCell ref="A217:L217"/>
    <mergeCell ref="N217:O217"/>
    <mergeCell ref="A218:L218"/>
    <mergeCell ref="N218:O218"/>
    <mergeCell ref="A210:F210"/>
    <mergeCell ref="G210:L210"/>
    <mergeCell ref="N210:O210"/>
    <mergeCell ref="A211:L211"/>
    <mergeCell ref="N211:O211"/>
    <mergeCell ref="E212:L212"/>
    <mergeCell ref="N212:O212"/>
    <mergeCell ref="D213:L213"/>
    <mergeCell ref="N213:O213"/>
    <mergeCell ref="A206:F206"/>
    <mergeCell ref="G206:L206"/>
    <mergeCell ref="N206:O206"/>
    <mergeCell ref="A207:F207"/>
    <mergeCell ref="G207:L207"/>
    <mergeCell ref="N207:O207"/>
    <mergeCell ref="A208:L208"/>
    <mergeCell ref="N208:O208"/>
    <mergeCell ref="A209:F209"/>
    <mergeCell ref="G209:L209"/>
    <mergeCell ref="N209:O209"/>
    <mergeCell ref="E202:L202"/>
    <mergeCell ref="N202:O202"/>
    <mergeCell ref="A203:F203"/>
    <mergeCell ref="G203:L203"/>
    <mergeCell ref="N203:O203"/>
    <mergeCell ref="A204:F204"/>
    <mergeCell ref="G204:L204"/>
    <mergeCell ref="N204:O204"/>
    <mergeCell ref="A205:L205"/>
    <mergeCell ref="N205:O205"/>
    <mergeCell ref="C197:L197"/>
    <mergeCell ref="N197:O197"/>
    <mergeCell ref="B198:L198"/>
    <mergeCell ref="N198:O198"/>
    <mergeCell ref="B199:L199"/>
    <mergeCell ref="N199:O199"/>
    <mergeCell ref="C200:L200"/>
    <mergeCell ref="N200:O200"/>
    <mergeCell ref="D201:L201"/>
    <mergeCell ref="N201:O201"/>
    <mergeCell ref="A193:F193"/>
    <mergeCell ref="G193:L193"/>
    <mergeCell ref="N193:O193"/>
    <mergeCell ref="A194:L194"/>
    <mergeCell ref="N194:O194"/>
    <mergeCell ref="E195:L195"/>
    <mergeCell ref="N195:O195"/>
    <mergeCell ref="D196:L196"/>
    <mergeCell ref="N196:O196"/>
    <mergeCell ref="C189:L189"/>
    <mergeCell ref="N189:O189"/>
    <mergeCell ref="D190:L190"/>
    <mergeCell ref="N190:O190"/>
    <mergeCell ref="E191:L191"/>
    <mergeCell ref="N191:O191"/>
    <mergeCell ref="A192:F192"/>
    <mergeCell ref="G192:L192"/>
    <mergeCell ref="N192:O192"/>
    <mergeCell ref="A184:N184"/>
    <mergeCell ref="O184:X184"/>
    <mergeCell ref="N185:O185"/>
    <mergeCell ref="A186:F186"/>
    <mergeCell ref="G186:L186"/>
    <mergeCell ref="N186:O186"/>
    <mergeCell ref="A187:L187"/>
    <mergeCell ref="N187:O187"/>
    <mergeCell ref="B188:L188"/>
    <mergeCell ref="N188:O188"/>
    <mergeCell ref="A43:L43"/>
    <mergeCell ref="M43:N43"/>
    <mergeCell ref="M44:N44"/>
    <mergeCell ref="A39:L39"/>
    <mergeCell ref="M39:N39"/>
    <mergeCell ref="M40:N40"/>
    <mergeCell ref="M41:N41"/>
    <mergeCell ref="A42:L42"/>
    <mergeCell ref="M42:N42"/>
    <mergeCell ref="A38:L38"/>
    <mergeCell ref="M38:N38"/>
    <mergeCell ref="D32:L32"/>
    <mergeCell ref="M32:N32"/>
    <mergeCell ref="C33:L33"/>
    <mergeCell ref="M33:N33"/>
    <mergeCell ref="B34:L34"/>
    <mergeCell ref="M34:N34"/>
    <mergeCell ref="M35:N35"/>
    <mergeCell ref="A36:L36"/>
    <mergeCell ref="M36:N36"/>
    <mergeCell ref="A37:L37"/>
    <mergeCell ref="M37:N37"/>
    <mergeCell ref="E31:L31"/>
    <mergeCell ref="M31:N31"/>
    <mergeCell ref="A26:L26"/>
    <mergeCell ref="M26:N26"/>
    <mergeCell ref="A27:F27"/>
    <mergeCell ref="G27:L27"/>
    <mergeCell ref="M27:N27"/>
    <mergeCell ref="A28:F28"/>
    <mergeCell ref="G28:L28"/>
    <mergeCell ref="M28:N28"/>
    <mergeCell ref="A29:F29"/>
    <mergeCell ref="G29:L29"/>
    <mergeCell ref="M29:N29"/>
    <mergeCell ref="A30:L30"/>
    <mergeCell ref="M30:N30"/>
    <mergeCell ref="D19:L19"/>
    <mergeCell ref="M19:N19"/>
    <mergeCell ref="E20:L20"/>
    <mergeCell ref="M20:N20"/>
    <mergeCell ref="A25:F25"/>
    <mergeCell ref="G25:L25"/>
    <mergeCell ref="M25:N25"/>
    <mergeCell ref="A21:F21"/>
    <mergeCell ref="G21:L21"/>
    <mergeCell ref="M21:N21"/>
    <mergeCell ref="A22:F22"/>
    <mergeCell ref="G22:L22"/>
    <mergeCell ref="M22:N22"/>
    <mergeCell ref="A23:L23"/>
    <mergeCell ref="M23:N23"/>
    <mergeCell ref="A24:F24"/>
    <mergeCell ref="G24:L24"/>
    <mergeCell ref="M24:N24"/>
    <mergeCell ref="D14:L14"/>
    <mergeCell ref="M14:N14"/>
    <mergeCell ref="C15:L15"/>
    <mergeCell ref="M15:N15"/>
    <mergeCell ref="B16:L16"/>
    <mergeCell ref="M16:N16"/>
    <mergeCell ref="B17:L17"/>
    <mergeCell ref="M17:N17"/>
    <mergeCell ref="C18:L18"/>
    <mergeCell ref="M18:N18"/>
    <mergeCell ref="A10:F10"/>
    <mergeCell ref="G10:L10"/>
    <mergeCell ref="M10:N10"/>
    <mergeCell ref="A11:F11"/>
    <mergeCell ref="G11:L11"/>
    <mergeCell ref="M11:N11"/>
    <mergeCell ref="A12:L12"/>
    <mergeCell ref="M12:N12"/>
    <mergeCell ref="E13:L13"/>
    <mergeCell ref="M13:N13"/>
    <mergeCell ref="M123:N123"/>
    <mergeCell ref="C124:L124"/>
    <mergeCell ref="M124:N124"/>
    <mergeCell ref="B125:L125"/>
    <mergeCell ref="M135:N135"/>
    <mergeCell ref="A1:M1"/>
    <mergeCell ref="N1:W1"/>
    <mergeCell ref="M2:N2"/>
    <mergeCell ref="A3:F3"/>
    <mergeCell ref="G3:L3"/>
    <mergeCell ref="M3:N3"/>
    <mergeCell ref="A4:L4"/>
    <mergeCell ref="M4:N4"/>
    <mergeCell ref="B5:L5"/>
    <mergeCell ref="M5:N5"/>
    <mergeCell ref="C6:L6"/>
    <mergeCell ref="M6:N6"/>
    <mergeCell ref="D7:L7"/>
    <mergeCell ref="M7:N7"/>
    <mergeCell ref="E8:L8"/>
    <mergeCell ref="M8:N8"/>
    <mergeCell ref="A9:F9"/>
    <mergeCell ref="G9:L9"/>
    <mergeCell ref="M9:N9"/>
    <mergeCell ref="A113:F113"/>
    <mergeCell ref="G113:L113"/>
    <mergeCell ref="M113:N113"/>
    <mergeCell ref="A117:L117"/>
    <mergeCell ref="M117:N117"/>
    <mergeCell ref="A118:F118"/>
    <mergeCell ref="G118:L118"/>
    <mergeCell ref="M118:N118"/>
    <mergeCell ref="A119:F119"/>
    <mergeCell ref="B108:L108"/>
    <mergeCell ref="M108:N108"/>
    <mergeCell ref="C109:L109"/>
    <mergeCell ref="M109:N109"/>
    <mergeCell ref="D110:L110"/>
    <mergeCell ref="M110:N110"/>
    <mergeCell ref="E111:L111"/>
    <mergeCell ref="M111:N111"/>
    <mergeCell ref="A112:F112"/>
    <mergeCell ref="G112:L112"/>
    <mergeCell ref="M112:N112"/>
    <mergeCell ref="A103:L103"/>
    <mergeCell ref="M103:N103"/>
    <mergeCell ref="E104:L104"/>
    <mergeCell ref="M104:N104"/>
    <mergeCell ref="D105:L105"/>
    <mergeCell ref="M105:N105"/>
    <mergeCell ref="C106:L106"/>
    <mergeCell ref="M106:N106"/>
    <mergeCell ref="B107:L107"/>
    <mergeCell ref="M107:N107"/>
    <mergeCell ref="A100:F100"/>
    <mergeCell ref="G100:L100"/>
    <mergeCell ref="M100:N100"/>
    <mergeCell ref="A101:F101"/>
    <mergeCell ref="G101:L101"/>
    <mergeCell ref="M101:N101"/>
    <mergeCell ref="A102:F102"/>
    <mergeCell ref="G102:L102"/>
    <mergeCell ref="M102:N102"/>
    <mergeCell ref="M125:N125"/>
    <mergeCell ref="A120:F120"/>
    <mergeCell ref="G120:L120"/>
    <mergeCell ref="M120:N120"/>
    <mergeCell ref="A121:L121"/>
    <mergeCell ref="M121:N121"/>
    <mergeCell ref="E122:L122"/>
    <mergeCell ref="M122:N122"/>
    <mergeCell ref="A134:L134"/>
    <mergeCell ref="M134:N134"/>
    <mergeCell ref="A130:L130"/>
    <mergeCell ref="M130:N130"/>
    <mergeCell ref="M131:N131"/>
    <mergeCell ref="M132:N132"/>
    <mergeCell ref="A133:L133"/>
    <mergeCell ref="M133:N133"/>
    <mergeCell ref="M126:N126"/>
    <mergeCell ref="A127:L127"/>
    <mergeCell ref="M127:N127"/>
    <mergeCell ref="A128:L128"/>
    <mergeCell ref="M128:N128"/>
    <mergeCell ref="A129:L129"/>
    <mergeCell ref="M129:N129"/>
    <mergeCell ref="D123:L123"/>
    <mergeCell ref="M93:N93"/>
    <mergeCell ref="A94:F94"/>
    <mergeCell ref="G94:L94"/>
    <mergeCell ref="M94:N94"/>
    <mergeCell ref="G119:L119"/>
    <mergeCell ref="M119:N119"/>
    <mergeCell ref="A114:L114"/>
    <mergeCell ref="M114:N114"/>
    <mergeCell ref="A115:F115"/>
    <mergeCell ref="G115:L115"/>
    <mergeCell ref="M115:N115"/>
    <mergeCell ref="A116:F116"/>
    <mergeCell ref="G116:L116"/>
    <mergeCell ref="M116:N116"/>
    <mergeCell ref="A95:L95"/>
    <mergeCell ref="M95:N95"/>
    <mergeCell ref="B96:L96"/>
    <mergeCell ref="M96:N96"/>
    <mergeCell ref="C97:L97"/>
    <mergeCell ref="M97:N97"/>
    <mergeCell ref="D98:L98"/>
    <mergeCell ref="M98:N98"/>
    <mergeCell ref="E99:L99"/>
    <mergeCell ref="M99:N9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City of Burlington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2015-03-20T15:10:11Z</cp:lastPrinted>
  <dcterms:created xsi:type="dcterms:W3CDTF">2014-10-16T13:30:14Z</dcterms:created>
  <dcterms:modified xsi:type="dcterms:W3CDTF">2015-03-20T15:12:31Z</dcterms:modified>
</cp:coreProperties>
</file>